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Trebisov2\Documents$\madarova\Plocha\"/>
    </mc:Choice>
  </mc:AlternateContent>
  <bookViews>
    <workbookView xWindow="360" yWindow="405" windowWidth="19440" windowHeight="3615" activeTab="2"/>
  </bookViews>
  <sheets>
    <sheet name="Rekapitulácia" sheetId="2" r:id="rId1"/>
    <sheet name="Výmena výplní otvorov" sheetId="3" r:id="rId2"/>
    <sheet name="Elektroinštalácia" sheetId="5" r:id="rId3"/>
  </sheets>
  <calcPr calcId="152511"/>
</workbook>
</file>

<file path=xl/calcChain.xml><?xml version="1.0" encoding="utf-8"?>
<calcChain xmlns="http://schemas.openxmlformats.org/spreadsheetml/2006/main">
  <c r="L133" i="3" l="1"/>
  <c r="L168" i="3" l="1"/>
  <c r="L167" i="3" s="1"/>
  <c r="L85" i="3" s="1"/>
  <c r="L166" i="3"/>
  <c r="L165" i="3"/>
  <c r="L164" i="3"/>
  <c r="L163" i="3"/>
  <c r="L162" i="3"/>
  <c r="L161" i="3"/>
  <c r="L160" i="3"/>
  <c r="L159" i="3"/>
  <c r="L158" i="3"/>
  <c r="L157" i="3"/>
  <c r="L155" i="3"/>
  <c r="L154" i="3"/>
  <c r="L153" i="3"/>
  <c r="L150" i="3"/>
  <c r="L149" i="3" s="1"/>
  <c r="L81" i="3" s="1"/>
  <c r="L148" i="3"/>
  <c r="L147" i="3"/>
  <c r="L146" i="3"/>
  <c r="L145" i="3"/>
  <c r="L144" i="3"/>
  <c r="L143" i="3"/>
  <c r="L142" i="3"/>
  <c r="L141" i="3"/>
  <c r="L140" i="3"/>
  <c r="L139" i="3"/>
  <c r="L138" i="3"/>
  <c r="L137" i="3"/>
  <c r="L136" i="3"/>
  <c r="L135" i="3"/>
  <c r="L132" i="3"/>
  <c r="L131" i="3"/>
  <c r="L130" i="3"/>
  <c r="L129" i="3"/>
  <c r="L127" i="3"/>
  <c r="L126" i="3" s="1"/>
  <c r="F35" i="3"/>
  <c r="F34" i="3"/>
  <c r="F33" i="3"/>
  <c r="K31" i="3"/>
  <c r="F31" i="3"/>
  <c r="K27" i="3"/>
  <c r="AM95" i="2"/>
  <c r="AM96" i="2"/>
  <c r="AM97" i="2"/>
  <c r="G44" i="5"/>
  <c r="G43" i="5"/>
  <c r="G42" i="5"/>
  <c r="G41" i="5"/>
  <c r="G40" i="5"/>
  <c r="G39" i="5"/>
  <c r="G38" i="5"/>
  <c r="G37" i="5"/>
  <c r="G36" i="5"/>
  <c r="G35" i="5"/>
  <c r="G34" i="5"/>
  <c r="G33" i="5"/>
  <c r="G32" i="5"/>
  <c r="G31" i="5"/>
  <c r="G30" i="5"/>
  <c r="G21" i="5"/>
  <c r="G20" i="5"/>
  <c r="G19" i="5"/>
  <c r="G18" i="5"/>
  <c r="G17" i="5"/>
  <c r="G16" i="5"/>
  <c r="G15" i="5"/>
  <c r="G14" i="5"/>
  <c r="G13" i="5"/>
  <c r="G12" i="5"/>
  <c r="G11" i="5"/>
  <c r="G10" i="5"/>
  <c r="G9" i="5"/>
  <c r="G8" i="5"/>
  <c r="G7" i="5"/>
  <c r="G23" i="5" s="1"/>
  <c r="L152" i="3" l="1"/>
  <c r="L83" i="3" s="1"/>
  <c r="L128" i="3"/>
  <c r="L79" i="3" s="1"/>
  <c r="L134" i="3"/>
  <c r="L80" i="3" s="1"/>
  <c r="L78" i="3"/>
  <c r="L156" i="3"/>
  <c r="L84" i="3" s="1"/>
  <c r="G22" i="5"/>
  <c r="G24" i="5" s="1"/>
  <c r="G25" i="5" s="1"/>
  <c r="G45" i="5"/>
  <c r="G46" i="5" s="1"/>
  <c r="L82" i="3" l="1"/>
  <c r="L77" i="3"/>
  <c r="L151" i="3"/>
  <c r="L125" i="3"/>
  <c r="G47" i="5"/>
  <c r="AF94" i="2" s="1"/>
  <c r="V35" i="2"/>
  <c r="K83" i="2"/>
  <c r="AL82" i="2"/>
  <c r="K82" i="2"/>
  <c r="K80" i="2"/>
  <c r="K78" i="2"/>
  <c r="K77" i="2"/>
  <c r="AJ27" i="2"/>
  <c r="L124" i="3" l="1"/>
  <c r="N123" i="3" s="1"/>
  <c r="L76" i="3"/>
  <c r="J89" i="3" s="1"/>
  <c r="AM94" i="2"/>
  <c r="AF93" i="2"/>
  <c r="AM93" i="2" s="1"/>
  <c r="V33" i="2"/>
  <c r="AJ31" i="2"/>
  <c r="V31" i="2"/>
  <c r="J92" i="3" l="1"/>
  <c r="N26" i="3"/>
  <c r="K29" i="3" s="1"/>
  <c r="V34" i="2"/>
  <c r="F32" i="3" l="1"/>
  <c r="K32" i="3" s="1"/>
  <c r="J37" i="3" s="1"/>
  <c r="AM91" i="2"/>
  <c r="AF92" i="2"/>
  <c r="AM92" i="2" l="1"/>
  <c r="AM90" i="2" l="1"/>
  <c r="AF89" i="2"/>
  <c r="AM89" i="2" l="1"/>
  <c r="AF88" i="2"/>
  <c r="AF87" i="2" s="1"/>
  <c r="AJ26" i="2" s="1"/>
  <c r="AJ29" i="2" s="1"/>
  <c r="AM88" i="2" l="1"/>
  <c r="AM87" i="2" s="1"/>
  <c r="AM101" i="2" s="1"/>
  <c r="AF101" i="2"/>
  <c r="V32" i="2"/>
  <c r="AJ32" i="2" l="1"/>
  <c r="AJ37" i="2" s="1"/>
</calcChain>
</file>

<file path=xl/sharedStrings.xml><?xml version="1.0" encoding="utf-8"?>
<sst xmlns="http://schemas.openxmlformats.org/spreadsheetml/2006/main" count="531" uniqueCount="257">
  <si>
    <t xml:space="preserve">    6 - Úpravy povrchov, podlahy, osadenie</t>
  </si>
  <si>
    <t>2</t>
  </si>
  <si>
    <t>K</t>
  </si>
  <si>
    <t>648991113</t>
  </si>
  <si>
    <t>Osadenie parapetných dosiek z plastických a poloplast., hmôt, š. nad 200 mm</t>
  </si>
  <si>
    <t>m</t>
  </si>
  <si>
    <t>3</t>
  </si>
  <si>
    <t>M</t>
  </si>
  <si>
    <t>6119000301</t>
  </si>
  <si>
    <t>Parapetná doska MDF biela, š=250 mm</t>
  </si>
  <si>
    <t xml:space="preserve">    9 - Ostatné konštrukcie a práce-búranie</t>
  </si>
  <si>
    <t>968061112</t>
  </si>
  <si>
    <t>Vyvesenie okenného krídla do suti plochy do 1, 5 m2, -0,01200t</t>
  </si>
  <si>
    <t>ks</t>
  </si>
  <si>
    <t>968061113</t>
  </si>
  <si>
    <t>Vyvesenie okenného krídla do suti plochy nad 1, 5 m2, -0,01600t</t>
  </si>
  <si>
    <t>968061126</t>
  </si>
  <si>
    <t>Vyvesenie dreveného dverného krídla do suti plochy nad 2 m2, -0,02700t</t>
  </si>
  <si>
    <t>m2</t>
  </si>
  <si>
    <t>968062355</t>
  </si>
  <si>
    <t>Vybúranie rámov okien dvojitých alebo zdvojených, plochy do 2 m2,  -0,06200t</t>
  </si>
  <si>
    <t>968062356</t>
  </si>
  <si>
    <t>Vybúranie rámov okien dvojitých alebo zdvojených, plochy do 4 m2,  -0,05400t</t>
  </si>
  <si>
    <t>968062359</t>
  </si>
  <si>
    <t>Vybúranie vnútorných drevených parapetov okien,  -0,00250t</t>
  </si>
  <si>
    <t>968062456</t>
  </si>
  <si>
    <t>Vybúranie dverových zárubní plochy nad 2 m2,  -0,06700t</t>
  </si>
  <si>
    <t>979011111</t>
  </si>
  <si>
    <t>Zvislá doprava sutiny a vybúraných hmôt za prvé podlažie nad alebo pod základným podlažím</t>
  </si>
  <si>
    <t>t</t>
  </si>
  <si>
    <t>979011121</t>
  </si>
  <si>
    <t>Zvislá doprava sutiny a vybúraných hmôt za každé ďalšie podlažie</t>
  </si>
  <si>
    <t>979081111</t>
  </si>
  <si>
    <t>Odvoz sutiny a vybúraných hmôt na skládku do 1 km</t>
  </si>
  <si>
    <t>20</t>
  </si>
  <si>
    <t>979081121</t>
  </si>
  <si>
    <t>Odvoz sutiny a vybúraných hmôt na skládku za každý ďalší 1 km</t>
  </si>
  <si>
    <t>979082111</t>
  </si>
  <si>
    <t>Vnútrostavenisková doprava sutiny a vybúraných hmôt do 10 m</t>
  </si>
  <si>
    <t>979082121</t>
  </si>
  <si>
    <t>Vnútrostavenisková doprava sutiny a vybúraných hmôt za každých ďalších 5 m</t>
  </si>
  <si>
    <t>979089112</t>
  </si>
  <si>
    <t>Poplatok za skladovanie - drevo, sklo, plasty (17 02 ), ostatné</t>
  </si>
  <si>
    <t xml:space="preserve">    99 - Presun hmôt HSV</t>
  </si>
  <si>
    <t>999281111</t>
  </si>
  <si>
    <t>Presun hmôt pre opravy a údržbu objektov vrátane vonkajších plášťov výšky do 25 m</t>
  </si>
  <si>
    <t>PSV - Práce a dodávky PSV</t>
  </si>
  <si>
    <t xml:space="preserve">    764 - Konštrukcie klampiarske</t>
  </si>
  <si>
    <t>764410850</t>
  </si>
  <si>
    <t>Demontáž oplechovania parapetov rš od 100 do 330 mm,  -0,00135t</t>
  </si>
  <si>
    <t>764711116.1</t>
  </si>
  <si>
    <t>Oplechovanie parapetov z plechu LPL r.š. do 400 mm, farba biela</t>
  </si>
  <si>
    <t>998764102</t>
  </si>
  <si>
    <t>Presun hmôt pre konštrukcie klampiarske v objektoch výšky nad 6 do 12 m</t>
  </si>
  <si>
    <t xml:space="preserve">    766 - Konštrukcie stolárske</t>
  </si>
  <si>
    <t>766621400</t>
  </si>
  <si>
    <t>Montáž okien s hydroizolačnými ISO páskami (exteriérová a interiérová)</t>
  </si>
  <si>
    <t>611412131R</t>
  </si>
  <si>
    <t>Plastové okno dvojkrídlové OS+P 1000x2100 mm, izolačné trojsklo, ozn. OK1</t>
  </si>
  <si>
    <t>611412132R</t>
  </si>
  <si>
    <t>Plastové okno jednokrídlové OS 1000x1800 mm, izolačné trojsklo, ozn. OK2</t>
  </si>
  <si>
    <t>611412133R</t>
  </si>
  <si>
    <t>Plastové okno jednokrídlové S 1800x1000 mm, izolačné trojsklo, ozn. OK3</t>
  </si>
  <si>
    <t>766641161</t>
  </si>
  <si>
    <t>Montáž plastových dverí s hydroizolačnými ISO páskami (exteriérová a interiérová)</t>
  </si>
  <si>
    <t>611412491R</t>
  </si>
  <si>
    <t>Plastové dvere s pevným nadsvetlíkom 1000x2700 mm, dvere jednokrídlové 900x2100 mm, ozn. D1</t>
  </si>
  <si>
    <t>611412492R</t>
  </si>
  <si>
    <t>Plastové stena s pevným nadsvetlíkom 2000x2700 mm, dvere dvojkrídlové 2x950x2100 mm, ozn. D2</t>
  </si>
  <si>
    <t>611412494R</t>
  </si>
  <si>
    <t>Plastové dvere s pevným nadsvetlíkom 1200x2600 mm, dvere jednokrídlové 1100x2100 mm, ozn. D4</t>
  </si>
  <si>
    <t>766699750</t>
  </si>
  <si>
    <t>Montáž a dodávka pružného tiahla pre ovládania okien sklopných</t>
  </si>
  <si>
    <t>998766102</t>
  </si>
  <si>
    <t>Presun hmot pre konštrukcie stolárske v objektoch výšky nad 6 do 12 m</t>
  </si>
  <si>
    <t>Výmena výplní otvorov</t>
  </si>
  <si>
    <t>Náklady z rozpočtu</t>
  </si>
  <si>
    <t>HSV - Práce a dodávky HSV</t>
  </si>
  <si>
    <t>1</t>
  </si>
  <si>
    <t>m3</t>
  </si>
  <si>
    <t>Zateplenie obvodového plášťa</t>
  </si>
  <si>
    <t xml:space="preserve">    3 - Zvislé a kompletné konštrukcie</t>
  </si>
  <si>
    <t>3112735.1</t>
  </si>
  <si>
    <t>Murivo nosné (m3) z pórobetónových tvárnic</t>
  </si>
  <si>
    <t>bez DPH</t>
  </si>
  <si>
    <t>Hárok obsahuje:</t>
  </si>
  <si>
    <t>1) Súhrnný list stavby</t>
  </si>
  <si>
    <t>2) Rekapitulácia objektov</t>
  </si>
  <si>
    <t>False</t>
  </si>
  <si>
    <t>optimalizované pre tlač zostáv vo formáte A4 - na výšku</t>
  </si>
  <si>
    <t>0,001</t>
  </si>
  <si>
    <t>SÚHRNNÝ LIST STAVBY</t>
  </si>
  <si>
    <t>Kód:</t>
  </si>
  <si>
    <t>2017010</t>
  </si>
  <si>
    <t>Stavba:</t>
  </si>
  <si>
    <t>JKSO:</t>
  </si>
  <si>
    <t/>
  </si>
  <si>
    <t>KS:</t>
  </si>
  <si>
    <t>Miesto:</t>
  </si>
  <si>
    <t>Trebišov</t>
  </si>
  <si>
    <t>Dátum:</t>
  </si>
  <si>
    <t>Objednávateľ:</t>
  </si>
  <si>
    <t>IČO:</t>
  </si>
  <si>
    <t>Mesto Trebišov</t>
  </si>
  <si>
    <t>IČO DPH:</t>
  </si>
  <si>
    <t>Zhotoviteľ:</t>
  </si>
  <si>
    <t xml:space="preserve"> </t>
  </si>
  <si>
    <t>Projektant:</t>
  </si>
  <si>
    <t>True</t>
  </si>
  <si>
    <t>0,01</t>
  </si>
  <si>
    <t>Spracovateľ:</t>
  </si>
  <si>
    <t>Poznámka:</t>
  </si>
  <si>
    <t>Náklady z rozpočtov</t>
  </si>
  <si>
    <t>Ostatné náklady zo súhrnného listu</t>
  </si>
  <si>
    <t>Cena bez DPH</t>
  </si>
  <si>
    <t>DPH</t>
  </si>
  <si>
    <t>základná</t>
  </si>
  <si>
    <t>z</t>
  </si>
  <si>
    <t>znížená</t>
  </si>
  <si>
    <t>zákl. prenesená</t>
  </si>
  <si>
    <t>zníž. prenesená</t>
  </si>
  <si>
    <t>nulová</t>
  </si>
  <si>
    <t>Cena s DPH</t>
  </si>
  <si>
    <t>v</t>
  </si>
  <si>
    <t>EUR</t>
  </si>
  <si>
    <t>Projektant</t>
  </si>
  <si>
    <t>Spracovateľ</t>
  </si>
  <si>
    <t>Dátum a podpis:</t>
  </si>
  <si>
    <t>Pečiatka</t>
  </si>
  <si>
    <t>Objednávateľ</t>
  </si>
  <si>
    <t>Zhotoviteľ</t>
  </si>
  <si>
    <t>REKAPITULÁCIA OBJEKTOV STAVBY</t>
  </si>
  <si>
    <t>Kód</t>
  </si>
  <si>
    <t>Objekt</t>
  </si>
  <si>
    <t>Cena bez DPH [EUR]</t>
  </si>
  <si>
    <t>Cena s DPH [EUR]</t>
  </si>
  <si>
    <t>1) Náklady z rozpočtov</t>
  </si>
  <si>
    <t>D</t>
  </si>
  <si>
    <t>0</t>
  </si>
  <si>
    <t>###NOIMPORT###</t>
  </si>
  <si>
    <t>IMPORT</t>
  </si>
  <si>
    <t>{38e470c6-67be-4a59-b299-45ceddb918a0}</t>
  </si>
  <si>
    <t>{00000000-0000-0000-0000-000000000000}</t>
  </si>
  <si>
    <t>SO 01 MŠ 1.decemra, Trebišov - hlavný stavebný objekt</t>
  </si>
  <si>
    <t>{948d6214-7bcc-4b4e-9164-564495865020}</t>
  </si>
  <si>
    <t>01.01</t>
  </si>
  <si>
    <t>Architektonické a stavebné riešenie</t>
  </si>
  <si>
    <t>{64b906b4-8b71-45d8-9879-a2a1f74a5552}</t>
  </si>
  <si>
    <t>01.01.1</t>
  </si>
  <si>
    <t>{c0221bed-2e68-4ee8-b37c-ab833657f59b}</t>
  </si>
  <si>
    <t>01.01.2</t>
  </si>
  <si>
    <t>Zateplenie strešného plášťa</t>
  </si>
  <si>
    <t>{12107449-6269-44e8-82ca-5b08dd8cc244}</t>
  </si>
  <si>
    <t>01.01.3</t>
  </si>
  <si>
    <t>{2eed4df5-02d9-49a8-95ad-cf94cfa16550}</t>
  </si>
  <si>
    <t>01.02</t>
  </si>
  <si>
    <t>Elektroinštalácia</t>
  </si>
  <si>
    <t>{6b083ae0-e387-42f1-ab14-859016d31490}</t>
  </si>
  <si>
    <t>###NOINSERT###</t>
  </si>
  <si>
    <t>01.02.1</t>
  </si>
  <si>
    <t>Fotovoltaika</t>
  </si>
  <si>
    <t>{bb2f5c37-d95d-441c-be54-c89e6545f465}</t>
  </si>
  <si>
    <t>01.03</t>
  </si>
  <si>
    <t>Zdravotechnika</t>
  </si>
  <si>
    <t>{e526e3f6-1a12-4ea3-881f-8d23dfa4062f}</t>
  </si>
  <si>
    <t>01.04</t>
  </si>
  <si>
    <t>Ústredné vykurovanie</t>
  </si>
  <si>
    <t>{0f8e5c68-526c-4e15-91ae-65794f13e26a}</t>
  </si>
  <si>
    <t>2) Ostatné náklady zo súhrnného listu</t>
  </si>
  <si>
    <t>Celkové náklady za stavbu 1) + 2)</t>
  </si>
  <si>
    <t>KRYCÍ LIST ROZPOČTU</t>
  </si>
  <si>
    <t>Objekt:</t>
  </si>
  <si>
    <t>1 - SO 01 MŠ 1.decemra, Trebišov - hlavný stavebný objekt</t>
  </si>
  <si>
    <t>Časť:</t>
  </si>
  <si>
    <t>01.01 - Architektonické a stavebné riešenie</t>
  </si>
  <si>
    <t>Úroveň 3:</t>
  </si>
  <si>
    <t>Ostatné náklady</t>
  </si>
  <si>
    <t>REKAPITULÁCIA ROZPOČTU</t>
  </si>
  <si>
    <t>Kód - Popis</t>
  </si>
  <si>
    <t>Cena celkom [EUR]</t>
  </si>
  <si>
    <t>1) Náklady z rozpočtu</t>
  </si>
  <si>
    <t>2) Ostatné náklady</t>
  </si>
  <si>
    <t>01.01.3 - Výmena výplní otvorov</t>
  </si>
  <si>
    <t>00331996</t>
  </si>
  <si>
    <t xml:space="preserve">Omietka vápenná vnútorného ostenia okenného alebo dverného hladká   </t>
  </si>
  <si>
    <t xml:space="preserve">Potiahnutie vnútorných stien, sklotextílnou mriežkou   </t>
  </si>
  <si>
    <t>612425921</t>
  </si>
  <si>
    <t>612481119</t>
  </si>
  <si>
    <t>s DPH</t>
  </si>
  <si>
    <t>STAVBA:</t>
  </si>
  <si>
    <t>OBJEKT:</t>
  </si>
  <si>
    <t>MATERIÁL</t>
  </si>
  <si>
    <t>PC</t>
  </si>
  <si>
    <t>ZAS</t>
  </si>
  <si>
    <t>NAZ</t>
  </si>
  <si>
    <t>POC</t>
  </si>
  <si>
    <t>MJ</t>
  </si>
  <si>
    <t>JEDN. CENA</t>
  </si>
  <si>
    <t>CENA</t>
  </si>
  <si>
    <t>3549000A</t>
  </si>
  <si>
    <t>Vodic AlMgSi ø 8mm (1m=0,14kg) podľa STN EN 62561</t>
  </si>
  <si>
    <t>3549010A00</t>
  </si>
  <si>
    <t>Držiak vedenia univerzálny na stenu prisadený podľa STN EN 62561</t>
  </si>
  <si>
    <t>3549020A00</t>
  </si>
  <si>
    <t>Podpera vedenia PV 21</t>
  </si>
  <si>
    <t>3549020A01</t>
  </si>
  <si>
    <t>Podložka plastová pod podperu vedenia PV 21</t>
  </si>
  <si>
    <t>3549040A70</t>
  </si>
  <si>
    <t>Svorka na potrubie ST</t>
  </si>
  <si>
    <t>3549040A30</t>
  </si>
  <si>
    <t>Svorka pripojovacia SP1</t>
  </si>
  <si>
    <t>3549040A10</t>
  </si>
  <si>
    <t>Svorka krizova SK</t>
  </si>
  <si>
    <t>3549040A36</t>
  </si>
  <si>
    <t>Svorka skusobna SZ</t>
  </si>
  <si>
    <t>3549040A20</t>
  </si>
  <si>
    <t>Svorka spojovacia SS</t>
  </si>
  <si>
    <t>3549040A34</t>
  </si>
  <si>
    <t>Svorka okapova SO</t>
  </si>
  <si>
    <t>3549060A30</t>
  </si>
  <si>
    <t>Ochranna trubka OT</t>
  </si>
  <si>
    <t>3549060A31</t>
  </si>
  <si>
    <t>Drziak ochrannej trubky DOT</t>
  </si>
  <si>
    <t>3549030A30</t>
  </si>
  <si>
    <t>Tyc JP 10 bez osadenia s podstavcom</t>
  </si>
  <si>
    <t>3549030A31</t>
  </si>
  <si>
    <t>Tyc JP 15 bez osadenia s podstavcom</t>
  </si>
  <si>
    <t>Tyč trubková zúžená VL 2500 s podstavcom</t>
  </si>
  <si>
    <t>Spolu</t>
  </si>
  <si>
    <t>,</t>
  </si>
  <si>
    <t>Stratné z metr. materiálu</t>
  </si>
  <si>
    <t>%</t>
  </si>
  <si>
    <t>Podružný materiál</t>
  </si>
  <si>
    <t>Celkom</t>
  </si>
  <si>
    <t>MONTÁŽ</t>
  </si>
  <si>
    <t>Lista PVC 20 p.u. vč. príslušenstva</t>
  </si>
  <si>
    <t>Vodic AlMgSi na povrchu</t>
  </si>
  <si>
    <t>Svorka na potrubie - Barnard s pasikom</t>
  </si>
  <si>
    <t>Oznacovaci stitok zvodu</t>
  </si>
  <si>
    <t>Podpera vedenia PV21</t>
  </si>
  <si>
    <t>Držiak vedenia na zateplenú fasádu</t>
  </si>
  <si>
    <t>Zachytávacia tyč bez osadenia a s osadením JP10-30</t>
  </si>
  <si>
    <t>Svorka križová SK</t>
  </si>
  <si>
    <t>Svorka pripojovacia SP</t>
  </si>
  <si>
    <t>Svorka okapová SO</t>
  </si>
  <si>
    <t>Svorka skúšobná SZ</t>
  </si>
  <si>
    <t>Svorka na potrubie ST1-9</t>
  </si>
  <si>
    <t>Ochranná trubka OT</t>
  </si>
  <si>
    <t>Držiak ochrannj trubky DOT</t>
  </si>
  <si>
    <t>PPV</t>
  </si>
  <si>
    <t xml:space="preserve">    784 - Dokončovacie práce - maľby</t>
  </si>
  <si>
    <t>612465116</t>
  </si>
  <si>
    <t>Príprava vnútorného podkladu stien , Univerzálny základ</t>
  </si>
  <si>
    <t>784452361</t>
  </si>
  <si>
    <t xml:space="preserve">Maľby z maliarskych zmesí ručne nanášané jednonásobné na podklad jemnozrnný  výšky do 3, 80 m   </t>
  </si>
  <si>
    <t>MŠ 1. decembra v Trebišove - Výmena vybraných výplní otvorov a bleskozvodu</t>
  </si>
  <si>
    <t>MŠ 1. decembra v Trebišove - Výmena vybraných výplní otvorov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</si>
</sst>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64" formatCode="#,##0.00\ &quot;€&quot;"/>
    <numFmt numFmtId="165" formatCode="#,##0.000"/>
    <numFmt numFmtId="166" formatCode="#,##0.00%"/>
    <numFmt numFmtId="167" formatCode="dd\.mm\.yyyy"/>
    <numFmt numFmtId="168" formatCode="#,##0.00000"/>
    <numFmt numFmtId="169" formatCode="0.0"/>
    <numFmt numFmtId="170" formatCode="0.000"/>
  </numFmts>
  <fonts count="40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8"/>
      <color rgb="FF003366"/>
      <name val="Trebuchet MS"/>
      <family val="2"/>
    </font>
    <font>
      <sz val="10"/>
      <color rgb="FF003366"/>
      <name val="Trebuchet MS"/>
      <family val="2"/>
    </font>
    <font>
      <sz val="8"/>
      <name val="Trebuchet MS"/>
      <family val="2"/>
    </font>
    <font>
      <i/>
      <sz val="8"/>
      <color rgb="FF0000FF"/>
      <name val="Trebuchet MS"/>
      <family val="2"/>
    </font>
    <font>
      <sz val="12"/>
      <color rgb="FF003366"/>
      <name val="Trebuchet MS"/>
      <family val="2"/>
    </font>
    <font>
      <sz val="16"/>
      <color theme="1"/>
      <name val="Calibri"/>
      <family val="2"/>
      <charset val="238"/>
      <scheme val="minor"/>
    </font>
    <font>
      <b/>
      <sz val="12"/>
      <color rgb="FF960000"/>
      <name val="Trebuchet MS"/>
      <family val="2"/>
    </font>
    <font>
      <b/>
      <sz val="12"/>
      <name val="Trebuchet MS"/>
      <family val="2"/>
    </font>
    <font>
      <sz val="8"/>
      <color rgb="FFFAE682"/>
      <name val="Trebuchet MS"/>
      <family val="2"/>
    </font>
    <font>
      <sz val="10"/>
      <name val="Trebuchet MS"/>
      <family val="2"/>
      <charset val="238"/>
    </font>
    <font>
      <sz val="10"/>
      <color rgb="FF960000"/>
      <name val="Trebuchet MS"/>
      <family val="2"/>
      <charset val="238"/>
    </font>
    <font>
      <u/>
      <sz val="11"/>
      <color theme="10"/>
      <name val="Calibri"/>
      <family val="2"/>
    </font>
    <font>
      <u/>
      <sz val="10"/>
      <color theme="10"/>
      <name val="Trebuchet MS"/>
      <family val="2"/>
      <charset val="238"/>
    </font>
    <font>
      <sz val="8"/>
      <color rgb="FF3366FF"/>
      <name val="Trebuchet MS"/>
      <family val="2"/>
    </font>
    <font>
      <b/>
      <sz val="16"/>
      <name val="Trebuchet MS"/>
      <family val="2"/>
    </font>
    <font>
      <sz val="9"/>
      <color rgb="FF969696"/>
      <name val="Trebuchet MS"/>
      <family val="2"/>
    </font>
    <font>
      <sz val="9"/>
      <name val="Trebuchet MS"/>
      <family val="2"/>
    </font>
    <font>
      <sz val="10"/>
      <color rgb="FF464646"/>
      <name val="Trebuchet MS"/>
      <family val="2"/>
    </font>
    <font>
      <sz val="10"/>
      <name val="Trebuchet MS"/>
      <family val="2"/>
    </font>
    <font>
      <b/>
      <sz val="10"/>
      <name val="Trebuchet MS"/>
      <family val="2"/>
    </font>
    <font>
      <sz val="8"/>
      <color rgb="FF969696"/>
      <name val="Trebuchet MS"/>
      <family val="2"/>
    </font>
    <font>
      <b/>
      <sz val="8"/>
      <color rgb="FF969696"/>
      <name val="Trebuchet MS"/>
      <family val="2"/>
    </font>
    <font>
      <b/>
      <sz val="10"/>
      <color rgb="FF464646"/>
      <name val="Trebuchet MS"/>
      <family val="2"/>
    </font>
    <font>
      <sz val="10"/>
      <color rgb="FF969696"/>
      <name val="Trebuchet MS"/>
      <family val="2"/>
    </font>
    <font>
      <b/>
      <sz val="9"/>
      <name val="Trebuchet MS"/>
      <family val="2"/>
    </font>
    <font>
      <sz val="12"/>
      <color rgb="FF969696"/>
      <name val="Trebuchet MS"/>
      <family val="2"/>
    </font>
    <font>
      <sz val="12"/>
      <name val="Trebuchet MS"/>
      <family val="2"/>
    </font>
    <font>
      <sz val="11"/>
      <name val="Trebuchet MS"/>
      <family val="2"/>
    </font>
    <font>
      <b/>
      <sz val="11"/>
      <color rgb="FF003366"/>
      <name val="Trebuchet MS"/>
      <family val="2"/>
    </font>
    <font>
      <sz val="11"/>
      <color rgb="FF003366"/>
      <name val="Trebuchet MS"/>
      <family val="2"/>
    </font>
    <font>
      <sz val="11"/>
      <color rgb="FF969696"/>
      <name val="Trebuchet MS"/>
      <family val="2"/>
    </font>
    <font>
      <b/>
      <sz val="10"/>
      <color rgb="FF003366"/>
      <name val="Trebuchet MS"/>
      <family val="2"/>
    </font>
    <font>
      <b/>
      <sz val="12"/>
      <color rgb="FF800000"/>
      <name val="Trebuchet MS"/>
      <family val="2"/>
    </font>
    <font>
      <sz val="9"/>
      <name val="Arial CE"/>
      <family val="2"/>
      <charset val="238"/>
    </font>
    <font>
      <b/>
      <sz val="8"/>
      <name val="Arial CE"/>
      <family val="2"/>
      <charset val="238"/>
    </font>
    <font>
      <sz val="8"/>
      <name val="Arial CE"/>
      <family val="2"/>
      <charset val="238"/>
    </font>
    <font>
      <b/>
      <sz val="9"/>
      <name val="Arial CE"/>
      <family val="2"/>
      <charset val="238"/>
    </font>
    <font>
      <sz val="10"/>
      <color rgb="FF003366"/>
      <name val="Trebuchet MS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rgb="FFFAE682"/>
      </patternFill>
    </fill>
    <fill>
      <patternFill patternType="solid">
        <fgColor rgb="FFBEBEBE"/>
      </patternFill>
    </fill>
    <fill>
      <patternFill patternType="solid">
        <fgColor rgb="FFD2D2D2"/>
      </patternFill>
    </fill>
  </fills>
  <borders count="28">
    <border>
      <left/>
      <right/>
      <top/>
      <bottom/>
      <diagonal/>
    </border>
    <border>
      <left/>
      <right/>
      <top style="dotted">
        <color rgb="FF969696"/>
      </top>
      <bottom style="dotted">
        <color rgb="FF969696"/>
      </bottom>
      <diagonal/>
    </border>
    <border>
      <left style="dotted">
        <color rgb="FF969696"/>
      </left>
      <right style="dotted">
        <color rgb="FF969696"/>
      </right>
      <top style="dotted">
        <color rgb="FF969696"/>
      </top>
      <bottom style="dotted">
        <color rgb="FF969696"/>
      </bottom>
      <diagonal/>
    </border>
    <border>
      <left/>
      <right/>
      <top style="dotted">
        <color rgb="FF969696"/>
      </top>
      <bottom/>
      <diagonal/>
    </border>
    <border>
      <left/>
      <right/>
      <top/>
      <bottom style="dotted">
        <color rgb="FF969696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/>
      <right/>
      <top style="dotted">
        <color rgb="FF000000"/>
      </top>
      <bottom/>
      <diagonal/>
    </border>
    <border>
      <left/>
      <right/>
      <top/>
      <bottom style="dotted">
        <color rgb="FF000000"/>
      </bottom>
      <diagonal/>
    </border>
    <border>
      <left style="dotted">
        <color rgb="FF000000"/>
      </left>
      <right/>
      <top style="dotted">
        <color rgb="FF000000"/>
      </top>
      <bottom style="dotted">
        <color rgb="FF000000"/>
      </bottom>
      <diagonal/>
    </border>
    <border>
      <left/>
      <right/>
      <top style="dotted">
        <color rgb="FF000000"/>
      </top>
      <bottom style="dotted">
        <color rgb="FF000000"/>
      </bottom>
      <diagonal/>
    </border>
    <border>
      <left/>
      <right style="dotted">
        <color rgb="FF000000"/>
      </right>
      <top style="dotted">
        <color rgb="FF000000"/>
      </top>
      <bottom style="dotted">
        <color rgb="FF000000"/>
      </bottom>
      <diagonal/>
    </border>
    <border>
      <left style="dotted">
        <color rgb="FF969696"/>
      </left>
      <right/>
      <top style="dotted">
        <color rgb="FF969696"/>
      </top>
      <bottom/>
      <diagonal/>
    </border>
    <border>
      <left/>
      <right style="dotted">
        <color rgb="FF969696"/>
      </right>
      <top style="dotted">
        <color rgb="FF969696"/>
      </top>
      <bottom/>
      <diagonal/>
    </border>
    <border>
      <left style="dotted">
        <color rgb="FF969696"/>
      </left>
      <right/>
      <top/>
      <bottom/>
      <diagonal/>
    </border>
    <border>
      <left/>
      <right style="dotted">
        <color rgb="FF969696"/>
      </right>
      <top/>
      <bottom/>
      <diagonal/>
    </border>
    <border>
      <left style="dotted">
        <color rgb="FF969696"/>
      </left>
      <right/>
      <top/>
      <bottom style="dotted">
        <color rgb="FF969696"/>
      </bottom>
      <diagonal/>
    </border>
    <border>
      <left/>
      <right style="dotted">
        <color rgb="FF969696"/>
      </right>
      <top/>
      <bottom style="dotted">
        <color rgb="FF969696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dotted">
        <color rgb="FF969696"/>
      </left>
      <right/>
      <top style="dotted">
        <color rgb="FF969696"/>
      </top>
      <bottom style="dotted">
        <color rgb="FF969696"/>
      </bottom>
      <diagonal/>
    </border>
    <border>
      <left/>
      <right style="dotted">
        <color rgb="FF969696"/>
      </right>
      <top style="dotted">
        <color rgb="FF969696"/>
      </top>
      <bottom style="dotted">
        <color rgb="FF969696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3" fillId="0" borderId="0" applyNumberFormat="0" applyFill="0" applyBorder="0" applyAlignment="0" applyProtection="0"/>
  </cellStyleXfs>
  <cellXfs count="293">
    <xf numFmtId="0" fontId="0" fillId="0" borderId="0" xfId="0"/>
    <xf numFmtId="0" fontId="1" fillId="0" borderId="0" xfId="0" applyFont="1" applyAlignment="1">
      <alignment horizontal="center"/>
    </xf>
    <xf numFmtId="4" fontId="0" fillId="0" borderId="0" xfId="0" applyNumberFormat="1"/>
    <xf numFmtId="0" fontId="2" fillId="0" borderId="0" xfId="0" applyFont="1" applyBorder="1" applyAlignment="1"/>
    <xf numFmtId="0" fontId="3" fillId="0" borderId="0" xfId="0" applyFont="1" applyBorder="1" applyAlignment="1">
      <alignment horizontal="left"/>
    </xf>
    <xf numFmtId="0" fontId="4" fillId="0" borderId="2" xfId="0" applyFont="1" applyBorder="1" applyAlignment="1" applyProtection="1">
      <alignment horizontal="center" vertical="center"/>
    </xf>
    <xf numFmtId="49" fontId="4" fillId="0" borderId="2" xfId="0" applyNumberFormat="1" applyFont="1" applyBorder="1" applyAlignment="1" applyProtection="1">
      <alignment horizontal="left" vertical="center" wrapText="1"/>
    </xf>
    <xf numFmtId="0" fontId="4" fillId="0" borderId="2" xfId="0" applyFont="1" applyBorder="1" applyAlignment="1" applyProtection="1">
      <alignment horizontal="center" vertical="center" wrapText="1"/>
    </xf>
    <xf numFmtId="0" fontId="5" fillId="0" borderId="2" xfId="0" applyFont="1" applyBorder="1" applyAlignment="1" applyProtection="1">
      <alignment horizontal="center" vertical="center"/>
    </xf>
    <xf numFmtId="49" fontId="5" fillId="0" borderId="2" xfId="0" applyNumberFormat="1" applyFont="1" applyBorder="1" applyAlignment="1" applyProtection="1">
      <alignment horizontal="left" vertical="center" wrapText="1"/>
    </xf>
    <xf numFmtId="0" fontId="5" fillId="0" borderId="2" xfId="0" applyFont="1" applyBorder="1" applyAlignment="1" applyProtection="1">
      <alignment horizontal="center" vertical="center" wrapText="1"/>
    </xf>
    <xf numFmtId="0" fontId="6" fillId="0" borderId="0" xfId="0" applyFont="1" applyBorder="1" applyAlignment="1">
      <alignment horizontal="left"/>
    </xf>
    <xf numFmtId="164" fontId="7" fillId="0" borderId="0" xfId="0" applyNumberFormat="1" applyFont="1"/>
    <xf numFmtId="0" fontId="8" fillId="0" borderId="0" xfId="0" applyFont="1" applyBorder="1" applyAlignment="1">
      <alignment horizontal="left" vertical="center"/>
    </xf>
    <xf numFmtId="0" fontId="4" fillId="0" borderId="0" xfId="0" applyFont="1" applyBorder="1" applyAlignment="1">
      <alignment vertical="center"/>
    </xf>
    <xf numFmtId="0" fontId="0" fillId="0" borderId="0" xfId="0" applyAlignment="1">
      <alignment horizontal="center"/>
    </xf>
    <xf numFmtId="0" fontId="11" fillId="2" borderId="0" xfId="0" applyFont="1" applyFill="1" applyAlignment="1" applyProtection="1">
      <alignment vertical="center"/>
    </xf>
    <xf numFmtId="0" fontId="12" fillId="2" borderId="0" xfId="0" applyFont="1" applyFill="1" applyAlignment="1" applyProtection="1">
      <alignment horizontal="left" vertical="center"/>
    </xf>
    <xf numFmtId="0" fontId="14" fillId="2" borderId="0" xfId="1" applyFont="1" applyFill="1" applyAlignment="1" applyProtection="1">
      <alignment vertical="center"/>
    </xf>
    <xf numFmtId="0" fontId="4" fillId="2" borderId="0" xfId="0" applyFont="1" applyFill="1"/>
    <xf numFmtId="0" fontId="4" fillId="0" borderId="0" xfId="0" applyFont="1"/>
    <xf numFmtId="0" fontId="10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4" fillId="0" borderId="5" xfId="0" applyFont="1" applyBorder="1"/>
    <xf numFmtId="0" fontId="4" fillId="0" borderId="6" xfId="0" applyFont="1" applyBorder="1"/>
    <xf numFmtId="0" fontId="4" fillId="0" borderId="7" xfId="0" applyFont="1" applyBorder="1"/>
    <xf numFmtId="0" fontId="4" fillId="0" borderId="8" xfId="0" applyFont="1" applyBorder="1"/>
    <xf numFmtId="0" fontId="4" fillId="0" borderId="9" xfId="0" applyFont="1" applyBorder="1"/>
    <xf numFmtId="0" fontId="15" fillId="0" borderId="0" xfId="0" applyFont="1" applyAlignment="1">
      <alignment horizontal="left" vertical="center"/>
    </xf>
    <xf numFmtId="0" fontId="4" fillId="0" borderId="0" xfId="0" applyFont="1" applyBorder="1"/>
    <xf numFmtId="0" fontId="17" fillId="0" borderId="0" xfId="0" applyFont="1" applyBorder="1" applyAlignment="1">
      <alignment horizontal="left" vertical="top"/>
    </xf>
    <xf numFmtId="0" fontId="9" fillId="0" borderId="0" xfId="0" applyFont="1" applyBorder="1" applyAlignment="1">
      <alignment horizontal="left" vertical="top"/>
    </xf>
    <xf numFmtId="0" fontId="17" fillId="0" borderId="0" xfId="0" applyFont="1" applyBorder="1" applyAlignment="1">
      <alignment horizontal="left" vertical="center"/>
    </xf>
    <xf numFmtId="0" fontId="18" fillId="0" borderId="0" xfId="0" applyFont="1" applyBorder="1" applyAlignment="1">
      <alignment horizontal="left" vertical="center"/>
    </xf>
    <xf numFmtId="0" fontId="4" fillId="0" borderId="10" xfId="0" applyFont="1" applyBorder="1"/>
    <xf numFmtId="0" fontId="19" fillId="0" borderId="0" xfId="0" applyFont="1" applyBorder="1" applyAlignment="1">
      <alignment horizontal="left" vertical="center"/>
    </xf>
    <xf numFmtId="0" fontId="4" fillId="0" borderId="0" xfId="0" applyFont="1" applyAlignment="1">
      <alignment vertical="center"/>
    </xf>
    <xf numFmtId="0" fontId="4" fillId="0" borderId="8" xfId="0" applyFont="1" applyBorder="1" applyAlignment="1">
      <alignment vertical="center"/>
    </xf>
    <xf numFmtId="0" fontId="4" fillId="0" borderId="9" xfId="0" applyFont="1" applyBorder="1" applyAlignment="1">
      <alignment vertical="center"/>
    </xf>
    <xf numFmtId="0" fontId="21" fillId="0" borderId="11" xfId="0" applyFont="1" applyBorder="1" applyAlignment="1">
      <alignment horizontal="left" vertical="center"/>
    </xf>
    <xf numFmtId="0" fontId="4" fillId="0" borderId="11" xfId="0" applyFont="1" applyBorder="1" applyAlignment="1">
      <alignment vertical="center"/>
    </xf>
    <xf numFmtId="0" fontId="22" fillId="0" borderId="0" xfId="0" applyFont="1" applyAlignment="1">
      <alignment vertical="center"/>
    </xf>
    <xf numFmtId="0" fontId="22" fillId="0" borderId="8" xfId="0" applyFont="1" applyBorder="1" applyAlignment="1">
      <alignment vertical="center"/>
    </xf>
    <xf numFmtId="0" fontId="22" fillId="0" borderId="0" xfId="0" applyFont="1" applyBorder="1" applyAlignment="1">
      <alignment vertical="center"/>
    </xf>
    <xf numFmtId="0" fontId="22" fillId="0" borderId="0" xfId="0" applyFont="1" applyBorder="1" applyAlignment="1">
      <alignment horizontal="left" vertical="center"/>
    </xf>
    <xf numFmtId="0" fontId="22" fillId="0" borderId="0" xfId="0" applyFont="1" applyBorder="1" applyAlignment="1">
      <alignment horizontal="center" vertical="center"/>
    </xf>
    <xf numFmtId="0" fontId="22" fillId="0" borderId="9" xfId="0" applyFont="1" applyBorder="1" applyAlignment="1">
      <alignment vertical="center"/>
    </xf>
    <xf numFmtId="0" fontId="4" fillId="3" borderId="0" xfId="0" applyFont="1" applyFill="1" applyBorder="1" applyAlignment="1">
      <alignment vertical="center"/>
    </xf>
    <xf numFmtId="0" fontId="9" fillId="3" borderId="12" xfId="0" applyFont="1" applyFill="1" applyBorder="1" applyAlignment="1">
      <alignment horizontal="left" vertical="center"/>
    </xf>
    <xf numFmtId="0" fontId="4" fillId="3" borderId="13" xfId="0" applyFont="1" applyFill="1" applyBorder="1" applyAlignment="1">
      <alignment vertical="center"/>
    </xf>
    <xf numFmtId="0" fontId="9" fillId="3" borderId="13" xfId="0" applyFont="1" applyFill="1" applyBorder="1" applyAlignment="1">
      <alignment horizontal="center" vertical="center"/>
    </xf>
    <xf numFmtId="0" fontId="24" fillId="0" borderId="15" xfId="0" applyFont="1" applyBorder="1" applyAlignment="1">
      <alignment horizontal="left" vertical="center"/>
    </xf>
    <xf numFmtId="0" fontId="4" fillId="0" borderId="3" xfId="0" applyFont="1" applyBorder="1" applyAlignment="1">
      <alignment vertical="center"/>
    </xf>
    <xf numFmtId="0" fontId="4" fillId="0" borderId="16" xfId="0" applyFont="1" applyBorder="1" applyAlignment="1">
      <alignment vertical="center"/>
    </xf>
    <xf numFmtId="0" fontId="4" fillId="0" borderId="17" xfId="0" applyFont="1" applyBorder="1"/>
    <xf numFmtId="0" fontId="4" fillId="0" borderId="18" xfId="0" applyFont="1" applyBorder="1"/>
    <xf numFmtId="0" fontId="25" fillId="0" borderId="19" xfId="0" applyFont="1" applyBorder="1" applyAlignment="1">
      <alignment horizontal="left" vertical="center"/>
    </xf>
    <xf numFmtId="0" fontId="4" fillId="0" borderId="4" xfId="0" applyFont="1" applyBorder="1" applyAlignment="1">
      <alignment vertical="center"/>
    </xf>
    <xf numFmtId="0" fontId="25" fillId="0" borderId="4" xfId="0" applyFont="1" applyBorder="1" applyAlignment="1">
      <alignment horizontal="left" vertical="center"/>
    </xf>
    <xf numFmtId="0" fontId="4" fillId="0" borderId="20" xfId="0" applyFont="1" applyBorder="1" applyAlignment="1">
      <alignment vertical="center"/>
    </xf>
    <xf numFmtId="0" fontId="4" fillId="0" borderId="21" xfId="0" applyFont="1" applyBorder="1" applyAlignment="1">
      <alignment vertical="center"/>
    </xf>
    <xf numFmtId="0" fontId="4" fillId="0" borderId="22" xfId="0" applyFont="1" applyBorder="1" applyAlignment="1">
      <alignment vertical="center"/>
    </xf>
    <xf numFmtId="0" fontId="4" fillId="0" borderId="23" xfId="0" applyFont="1" applyBorder="1" applyAlignment="1">
      <alignment vertical="center"/>
    </xf>
    <xf numFmtId="0" fontId="4" fillId="0" borderId="5" xfId="0" applyFont="1" applyBorder="1" applyAlignment="1">
      <alignment vertical="center"/>
    </xf>
    <xf numFmtId="0" fontId="4" fillId="0" borderId="6" xfId="0" applyFont="1" applyBorder="1" applyAlignment="1">
      <alignment vertical="center"/>
    </xf>
    <xf numFmtId="0" fontId="4" fillId="0" borderId="7" xfId="0" applyFont="1" applyBorder="1" applyAlignment="1">
      <alignment vertical="center"/>
    </xf>
    <xf numFmtId="0" fontId="18" fillId="0" borderId="0" xfId="0" applyFont="1" applyAlignment="1">
      <alignment vertical="center"/>
    </xf>
    <xf numFmtId="0" fontId="18" fillId="0" borderId="8" xfId="0" applyFont="1" applyBorder="1" applyAlignment="1">
      <alignment vertical="center"/>
    </xf>
    <xf numFmtId="0" fontId="18" fillId="0" borderId="0" xfId="0" applyFont="1" applyBorder="1" applyAlignment="1">
      <alignment vertical="center"/>
    </xf>
    <xf numFmtId="0" fontId="18" fillId="0" borderId="9" xfId="0" applyFont="1" applyBorder="1" applyAlignment="1">
      <alignment vertical="center"/>
    </xf>
    <xf numFmtId="0" fontId="9" fillId="0" borderId="0" xfId="0" applyFont="1" applyAlignment="1">
      <alignment vertical="center"/>
    </xf>
    <xf numFmtId="0" fontId="9" fillId="0" borderId="8" xfId="0" applyFont="1" applyBorder="1" applyAlignment="1">
      <alignment vertical="center"/>
    </xf>
    <xf numFmtId="0" fontId="9" fillId="0" borderId="0" xfId="0" applyFont="1" applyBorder="1" applyAlignment="1">
      <alignment horizontal="left" vertical="center"/>
    </xf>
    <xf numFmtId="0" fontId="9" fillId="0" borderId="0" xfId="0" applyFont="1" applyBorder="1" applyAlignment="1">
      <alignment vertical="center"/>
    </xf>
    <xf numFmtId="0" fontId="9" fillId="0" borderId="9" xfId="0" applyFont="1" applyBorder="1" applyAlignment="1">
      <alignment vertical="center"/>
    </xf>
    <xf numFmtId="0" fontId="26" fillId="0" borderId="0" xfId="0" applyFont="1" applyBorder="1" applyAlignment="1">
      <alignment vertical="center"/>
    </xf>
    <xf numFmtId="167" fontId="18" fillId="0" borderId="0" xfId="0" applyNumberFormat="1" applyFont="1" applyBorder="1" applyAlignment="1">
      <alignment horizontal="left" vertical="center"/>
    </xf>
    <xf numFmtId="0" fontId="4" fillId="0" borderId="18" xfId="0" applyFont="1" applyBorder="1" applyAlignment="1">
      <alignment vertical="center"/>
    </xf>
    <xf numFmtId="0" fontId="4" fillId="4" borderId="13" xfId="0" applyFont="1" applyFill="1" applyBorder="1" applyAlignment="1">
      <alignment vertical="center"/>
    </xf>
    <xf numFmtId="0" fontId="17" fillId="0" borderId="24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7" fillId="0" borderId="25" xfId="0" applyFont="1" applyBorder="1" applyAlignment="1">
      <alignment horizontal="center" vertical="center" wrapText="1"/>
    </xf>
    <xf numFmtId="0" fontId="4" fillId="0" borderId="15" xfId="0" applyFont="1" applyBorder="1" applyAlignment="1">
      <alignment vertical="center"/>
    </xf>
    <xf numFmtId="0" fontId="8" fillId="0" borderId="0" xfId="0" applyFont="1" applyBorder="1" applyAlignment="1">
      <alignment vertical="center"/>
    </xf>
    <xf numFmtId="4" fontId="27" fillId="0" borderId="17" xfId="0" applyNumberFormat="1" applyFont="1" applyBorder="1" applyAlignment="1">
      <alignment vertical="center"/>
    </xf>
    <xf numFmtId="4" fontId="27" fillId="0" borderId="0" xfId="0" applyNumberFormat="1" applyFont="1" applyBorder="1" applyAlignment="1">
      <alignment vertical="center"/>
    </xf>
    <xf numFmtId="168" fontId="27" fillId="0" borderId="0" xfId="0" applyNumberFormat="1" applyFont="1" applyBorder="1" applyAlignment="1">
      <alignment vertical="center"/>
    </xf>
    <xf numFmtId="4" fontId="27" fillId="0" borderId="18" xfId="0" applyNumberFormat="1" applyFont="1" applyBorder="1" applyAlignment="1">
      <alignment vertical="center"/>
    </xf>
    <xf numFmtId="0" fontId="9" fillId="0" borderId="0" xfId="0" applyFont="1" applyAlignment="1">
      <alignment horizontal="left" vertical="center"/>
    </xf>
    <xf numFmtId="0" fontId="28" fillId="0" borderId="0" xfId="0" applyFont="1" applyAlignment="1">
      <alignment horizontal="left" vertical="center"/>
    </xf>
    <xf numFmtId="0" fontId="29" fillId="0" borderId="0" xfId="0" applyFont="1" applyAlignment="1">
      <alignment vertical="center"/>
    </xf>
    <xf numFmtId="0" fontId="29" fillId="0" borderId="8" xfId="0" applyFont="1" applyBorder="1" applyAlignment="1">
      <alignment vertical="center"/>
    </xf>
    <xf numFmtId="0" fontId="30" fillId="0" borderId="0" xfId="0" applyFont="1" applyBorder="1" applyAlignment="1">
      <alignment vertical="center"/>
    </xf>
    <xf numFmtId="0" fontId="31" fillId="0" borderId="0" xfId="0" applyFont="1" applyBorder="1" applyAlignment="1">
      <alignment vertical="center"/>
    </xf>
    <xf numFmtId="0" fontId="29" fillId="0" borderId="9" xfId="0" applyFont="1" applyBorder="1" applyAlignment="1">
      <alignment vertical="center"/>
    </xf>
    <xf numFmtId="4" fontId="32" fillId="0" borderId="17" xfId="0" applyNumberFormat="1" applyFont="1" applyBorder="1" applyAlignment="1">
      <alignment vertical="center"/>
    </xf>
    <xf numFmtId="4" fontId="32" fillId="0" borderId="0" xfId="0" applyNumberFormat="1" applyFont="1" applyBorder="1" applyAlignment="1">
      <alignment vertical="center"/>
    </xf>
    <xf numFmtId="168" fontId="32" fillId="0" borderId="0" xfId="0" applyNumberFormat="1" applyFont="1" applyBorder="1" applyAlignment="1">
      <alignment vertical="center"/>
    </xf>
    <xf numFmtId="4" fontId="32" fillId="0" borderId="18" xfId="0" applyNumberFormat="1" applyFont="1" applyBorder="1" applyAlignment="1">
      <alignment vertical="center"/>
    </xf>
    <xf numFmtId="0" fontId="29" fillId="0" borderId="0" xfId="0" applyFont="1" applyAlignment="1">
      <alignment horizontal="left" vertical="center"/>
    </xf>
    <xf numFmtId="0" fontId="20" fillId="0" borderId="0" xfId="0" applyFont="1" applyAlignment="1">
      <alignment vertical="center"/>
    </xf>
    <xf numFmtId="0" fontId="20" fillId="0" borderId="8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20" fillId="0" borderId="9" xfId="0" applyFont="1" applyBorder="1" applyAlignment="1">
      <alignment vertical="center"/>
    </xf>
    <xf numFmtId="4" fontId="25" fillId="0" borderId="17" xfId="0" applyNumberFormat="1" applyFont="1" applyBorder="1" applyAlignment="1">
      <alignment vertical="center"/>
    </xf>
    <xf numFmtId="4" fontId="25" fillId="0" borderId="0" xfId="0" applyNumberFormat="1" applyFont="1" applyBorder="1" applyAlignment="1">
      <alignment vertical="center"/>
    </xf>
    <xf numFmtId="168" fontId="25" fillId="0" borderId="0" xfId="0" applyNumberFormat="1" applyFont="1" applyBorder="1" applyAlignment="1">
      <alignment vertical="center"/>
    </xf>
    <xf numFmtId="4" fontId="25" fillId="0" borderId="18" xfId="0" applyNumberFormat="1" applyFont="1" applyBorder="1" applyAlignment="1">
      <alignment vertical="center"/>
    </xf>
    <xf numFmtId="0" fontId="20" fillId="0" borderId="0" xfId="0" applyFont="1" applyAlignment="1">
      <alignment horizontal="left" vertical="center"/>
    </xf>
    <xf numFmtId="4" fontId="25" fillId="0" borderId="19" xfId="0" applyNumberFormat="1" applyFont="1" applyBorder="1" applyAlignment="1">
      <alignment vertical="center"/>
    </xf>
    <xf numFmtId="4" fontId="25" fillId="0" borderId="4" xfId="0" applyNumberFormat="1" applyFont="1" applyBorder="1" applyAlignment="1">
      <alignment vertical="center"/>
    </xf>
    <xf numFmtId="168" fontId="25" fillId="0" borderId="4" xfId="0" applyNumberFormat="1" applyFont="1" applyBorder="1" applyAlignment="1">
      <alignment vertical="center"/>
    </xf>
    <xf numFmtId="4" fontId="25" fillId="0" borderId="20" xfId="0" applyNumberFormat="1" applyFont="1" applyBorder="1" applyAlignment="1">
      <alignment vertical="center"/>
    </xf>
    <xf numFmtId="0" fontId="4" fillId="0" borderId="19" xfId="0" applyFont="1" applyBorder="1" applyAlignment="1">
      <alignment vertical="center"/>
    </xf>
    <xf numFmtId="0" fontId="8" fillId="4" borderId="0" xfId="0" applyFont="1" applyFill="1" applyBorder="1" applyAlignment="1">
      <alignment horizontal="left" vertical="center"/>
    </xf>
    <xf numFmtId="0" fontId="4" fillId="4" borderId="0" xfId="0" applyFont="1" applyFill="1" applyBorder="1" applyAlignment="1">
      <alignment vertical="center"/>
    </xf>
    <xf numFmtId="0" fontId="20" fillId="0" borderId="0" xfId="0" applyFont="1" applyBorder="1" applyAlignment="1">
      <alignment horizontal="left" vertical="center"/>
    </xf>
    <xf numFmtId="0" fontId="21" fillId="0" borderId="0" xfId="0" applyFont="1" applyBorder="1" applyAlignment="1">
      <alignment horizontal="left" vertical="center"/>
    </xf>
    <xf numFmtId="0" fontId="22" fillId="0" borderId="0" xfId="0" applyFont="1" applyBorder="1" applyAlignment="1">
      <alignment horizontal="right" vertical="center"/>
    </xf>
    <xf numFmtId="0" fontId="9" fillId="4" borderId="12" xfId="0" applyFont="1" applyFill="1" applyBorder="1" applyAlignment="1">
      <alignment horizontal="left" vertical="center"/>
    </xf>
    <xf numFmtId="0" fontId="9" fillId="4" borderId="13" xfId="0" applyFont="1" applyFill="1" applyBorder="1" applyAlignment="1">
      <alignment horizontal="right" vertical="center"/>
    </xf>
    <xf numFmtId="0" fontId="9" fillId="4" borderId="13" xfId="0" applyFont="1" applyFill="1" applyBorder="1" applyAlignment="1">
      <alignment horizontal="center" vertical="center"/>
    </xf>
    <xf numFmtId="0" fontId="34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left" vertical="center"/>
    </xf>
    <xf numFmtId="0" fontId="0" fillId="0" borderId="0" xfId="0" applyBorder="1"/>
    <xf numFmtId="4" fontId="4" fillId="0" borderId="0" xfId="0" applyNumberFormat="1" applyFont="1" applyBorder="1" applyAlignment="1">
      <alignment vertical="center"/>
    </xf>
    <xf numFmtId="0" fontId="4" fillId="0" borderId="0" xfId="0" applyFont="1" applyFill="1"/>
    <xf numFmtId="0" fontId="10" fillId="0" borderId="0" xfId="0" applyFont="1" applyFill="1" applyAlignment="1">
      <alignment horizontal="left" vertical="center"/>
    </xf>
    <xf numFmtId="0" fontId="0" fillId="0" borderId="0" xfId="0" applyFill="1"/>
    <xf numFmtId="0" fontId="4" fillId="0" borderId="0" xfId="0" applyFont="1" applyBorder="1"/>
    <xf numFmtId="0" fontId="18" fillId="0" borderId="0" xfId="0" applyFont="1" applyBorder="1" applyAlignment="1">
      <alignment horizontal="left" vertical="center"/>
    </xf>
    <xf numFmtId="4" fontId="20" fillId="0" borderId="0" xfId="0" applyNumberFormat="1" applyFont="1" applyBorder="1" applyAlignment="1">
      <alignment vertical="center"/>
    </xf>
    <xf numFmtId="166" fontId="22" fillId="0" borderId="0" xfId="0" applyNumberFormat="1" applyFont="1" applyBorder="1" applyAlignment="1">
      <alignment vertical="center"/>
    </xf>
    <xf numFmtId="0" fontId="4" fillId="0" borderId="3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4" fillId="4" borderId="13" xfId="0" applyFont="1" applyFill="1" applyBorder="1" applyAlignment="1">
      <alignment vertical="center"/>
    </xf>
    <xf numFmtId="0" fontId="3" fillId="0" borderId="0" xfId="0" applyFont="1" applyBorder="1" applyAlignment="1">
      <alignment vertical="center"/>
    </xf>
    <xf numFmtId="0" fontId="6" fillId="0" borderId="0" xfId="0" applyFont="1" applyBorder="1" applyAlignment="1">
      <alignment vertical="center"/>
    </xf>
    <xf numFmtId="0" fontId="4" fillId="4" borderId="0" xfId="0" applyFont="1" applyFill="1" applyBorder="1" applyAlignment="1">
      <alignment vertical="center"/>
    </xf>
    <xf numFmtId="1" fontId="35" fillId="0" borderId="0" xfId="0" applyNumberFormat="1" applyFont="1"/>
    <xf numFmtId="0" fontId="35" fillId="0" borderId="0" xfId="0" applyFont="1"/>
    <xf numFmtId="1" fontId="35" fillId="0" borderId="0" xfId="0" applyNumberFormat="1" applyFont="1" applyFill="1"/>
    <xf numFmtId="1" fontId="0" fillId="0" borderId="0" xfId="0" applyNumberFormat="1"/>
    <xf numFmtId="2" fontId="0" fillId="0" borderId="0" xfId="0" applyNumberFormat="1"/>
    <xf numFmtId="1" fontId="36" fillId="0" borderId="0" xfId="0" applyNumberFormat="1" applyFont="1" applyFill="1"/>
    <xf numFmtId="1" fontId="37" fillId="0" borderId="0" xfId="0" applyNumberFormat="1" applyFont="1" applyFill="1"/>
    <xf numFmtId="2" fontId="37" fillId="0" borderId="0" xfId="0" applyNumberFormat="1" applyFont="1" applyFill="1"/>
    <xf numFmtId="1" fontId="37" fillId="0" borderId="26" xfId="0" applyNumberFormat="1" applyFont="1" applyFill="1" applyBorder="1"/>
    <xf numFmtId="2" fontId="37" fillId="0" borderId="26" xfId="0" applyNumberFormat="1" applyFont="1" applyFill="1" applyBorder="1"/>
    <xf numFmtId="1" fontId="37" fillId="0" borderId="26" xfId="0" applyNumberFormat="1" applyFont="1" applyFill="1" applyBorder="1" applyAlignment="1">
      <alignment horizontal="right"/>
    </xf>
    <xf numFmtId="0" fontId="37" fillId="0" borderId="0" xfId="0" applyFont="1" applyAlignment="1">
      <alignment horizontal="left"/>
    </xf>
    <xf numFmtId="2" fontId="37" fillId="0" borderId="0" xfId="0" applyNumberFormat="1" applyFont="1" applyFill="1" applyBorder="1" applyAlignment="1">
      <alignment horizontal="right"/>
    </xf>
    <xf numFmtId="1" fontId="37" fillId="0" borderId="0" xfId="0" applyNumberFormat="1" applyFont="1" applyFill="1" applyBorder="1" applyAlignment="1">
      <alignment horizontal="left"/>
    </xf>
    <xf numFmtId="1" fontId="37" fillId="0" borderId="0" xfId="0" applyNumberFormat="1" applyFont="1"/>
    <xf numFmtId="2" fontId="37" fillId="0" borderId="0" xfId="0" applyNumberFormat="1" applyFont="1"/>
    <xf numFmtId="1" fontId="37" fillId="0" borderId="0" xfId="0" applyNumberFormat="1" applyFont="1" applyAlignment="1">
      <alignment horizontal="left"/>
    </xf>
    <xf numFmtId="2" fontId="37" fillId="0" borderId="26" xfId="0" applyNumberFormat="1" applyFont="1" applyFill="1" applyBorder="1" applyAlignment="1">
      <alignment horizontal="right"/>
    </xf>
    <xf numFmtId="0" fontId="37" fillId="0" borderId="0" xfId="0" applyFont="1" applyFill="1" applyBorder="1"/>
    <xf numFmtId="2" fontId="37" fillId="0" borderId="0" xfId="0" applyNumberFormat="1" applyFont="1" applyFill="1" applyBorder="1"/>
    <xf numFmtId="0" fontId="37" fillId="0" borderId="0" xfId="0" applyFont="1" applyFill="1"/>
    <xf numFmtId="1" fontId="37" fillId="0" borderId="26" xfId="0" applyNumberFormat="1" applyFont="1" applyFill="1" applyBorder="1" applyAlignment="1">
      <alignment horizontal="left"/>
    </xf>
    <xf numFmtId="0" fontId="37" fillId="0" borderId="26" xfId="0" applyFont="1" applyFill="1" applyBorder="1"/>
    <xf numFmtId="1" fontId="37" fillId="0" borderId="27" xfId="0" applyNumberFormat="1" applyFont="1" applyFill="1" applyBorder="1" applyAlignment="1">
      <alignment horizontal="left"/>
    </xf>
    <xf numFmtId="1" fontId="37" fillId="0" borderId="27" xfId="0" applyNumberFormat="1" applyFont="1" applyFill="1" applyBorder="1"/>
    <xf numFmtId="0" fontId="37" fillId="0" borderId="27" xfId="0" applyFont="1" applyFill="1" applyBorder="1"/>
    <xf numFmtId="2" fontId="37" fillId="0" borderId="27" xfId="0" applyNumberFormat="1" applyFont="1" applyFill="1" applyBorder="1"/>
    <xf numFmtId="0" fontId="37" fillId="0" borderId="0" xfId="0" applyFont="1"/>
    <xf numFmtId="1" fontId="37" fillId="0" borderId="0" xfId="0" applyNumberFormat="1" applyFont="1" applyFill="1" applyAlignment="1">
      <alignment horizontal="left"/>
    </xf>
    <xf numFmtId="1" fontId="37" fillId="0" borderId="0" xfId="0" applyNumberFormat="1" applyFont="1" applyFill="1" applyBorder="1"/>
    <xf numFmtId="0" fontId="37" fillId="0" borderId="0" xfId="0" applyFont="1" applyBorder="1" applyAlignment="1">
      <alignment horizontal="left"/>
    </xf>
    <xf numFmtId="169" fontId="37" fillId="0" borderId="0" xfId="0" applyNumberFormat="1" applyFont="1" applyFill="1" applyBorder="1"/>
    <xf numFmtId="1" fontId="35" fillId="0" borderId="0" xfId="0" applyNumberFormat="1" applyFont="1" applyBorder="1" applyAlignment="1">
      <alignment horizontal="left"/>
    </xf>
    <xf numFmtId="2" fontId="35" fillId="0" borderId="0" xfId="0" applyNumberFormat="1" applyFont="1" applyBorder="1"/>
    <xf numFmtId="1" fontId="35" fillId="0" borderId="0" xfId="0" applyNumberFormat="1" applyFont="1" applyBorder="1"/>
    <xf numFmtId="1" fontId="35" fillId="0" borderId="0" xfId="0" applyNumberFormat="1" applyFont="1" applyFill="1" applyBorder="1"/>
    <xf numFmtId="0" fontId="35" fillId="0" borderId="0" xfId="0" applyFont="1" applyBorder="1" applyAlignment="1">
      <alignment horizontal="left"/>
    </xf>
    <xf numFmtId="1" fontId="38" fillId="0" borderId="0" xfId="0" applyNumberFormat="1" applyFont="1" applyBorder="1"/>
    <xf numFmtId="2" fontId="35" fillId="0" borderId="0" xfId="0" applyNumberFormat="1" applyFont="1" applyBorder="1" applyAlignment="1">
      <alignment horizontal="right"/>
    </xf>
    <xf numFmtId="1" fontId="35" fillId="0" borderId="0" xfId="0" applyNumberFormat="1" applyFont="1" applyBorder="1" applyAlignment="1">
      <alignment horizontal="right"/>
    </xf>
    <xf numFmtId="49" fontId="35" fillId="0" borderId="0" xfId="0" applyNumberFormat="1" applyFont="1" applyBorder="1" applyAlignment="1">
      <alignment horizontal="left"/>
    </xf>
    <xf numFmtId="2" fontId="35" fillId="0" borderId="0" xfId="0" applyNumberFormat="1" applyFont="1" applyFill="1" applyBorder="1"/>
    <xf numFmtId="170" fontId="35" fillId="0" borderId="0" xfId="0" applyNumberFormat="1" applyFont="1" applyBorder="1"/>
    <xf numFmtId="1" fontId="35" fillId="0" borderId="0" xfId="0" applyNumberFormat="1" applyFont="1" applyFill="1" applyBorder="1" applyAlignment="1">
      <alignment horizontal="left"/>
    </xf>
    <xf numFmtId="0" fontId="39" fillId="0" borderId="0" xfId="0" applyFont="1" applyBorder="1" applyAlignment="1">
      <alignment horizontal="left"/>
    </xf>
    <xf numFmtId="0" fontId="3" fillId="0" borderId="0" xfId="0" applyFont="1" applyFill="1" applyBorder="1" applyAlignment="1">
      <alignment horizontal="left"/>
    </xf>
    <xf numFmtId="0" fontId="6" fillId="0" borderId="0" xfId="0" applyFont="1" applyFill="1" applyBorder="1" applyAlignment="1">
      <alignment horizontal="left"/>
    </xf>
    <xf numFmtId="165" fontId="5" fillId="0" borderId="2" xfId="0" applyNumberFormat="1" applyFont="1" applyFill="1" applyBorder="1" applyAlignment="1" applyProtection="1">
      <alignment vertical="center"/>
    </xf>
    <xf numFmtId="165" fontId="4" fillId="0" borderId="2" xfId="0" applyNumberFormat="1" applyFont="1" applyFill="1" applyBorder="1" applyAlignment="1" applyProtection="1">
      <alignment vertical="center"/>
    </xf>
    <xf numFmtId="14" fontId="18" fillId="0" borderId="0" xfId="0" applyNumberFormat="1" applyFont="1" applyFill="1" applyBorder="1" applyAlignment="1">
      <alignment horizontal="left" vertical="center"/>
    </xf>
    <xf numFmtId="1" fontId="37" fillId="0" borderId="0" xfId="0" applyNumberFormat="1" applyFont="1" applyFill="1" applyAlignment="1">
      <alignment wrapText="1"/>
    </xf>
    <xf numFmtId="1" fontId="37" fillId="0" borderId="0" xfId="0" applyNumberFormat="1" applyFont="1" applyAlignment="1">
      <alignment wrapText="1"/>
    </xf>
    <xf numFmtId="0" fontId="35" fillId="0" borderId="0" xfId="0" applyFont="1" applyAlignment="1">
      <alignment horizontal="center"/>
    </xf>
    <xf numFmtId="1" fontId="0" fillId="0" borderId="0" xfId="0" applyNumberFormat="1" applyAlignment="1">
      <alignment horizontal="center"/>
    </xf>
    <xf numFmtId="1" fontId="37" fillId="0" borderId="0" xfId="0" applyNumberFormat="1" applyFont="1" applyFill="1" applyAlignment="1">
      <alignment horizontal="center"/>
    </xf>
    <xf numFmtId="1" fontId="37" fillId="0" borderId="26" xfId="0" applyNumberFormat="1" applyFont="1" applyFill="1" applyBorder="1" applyAlignment="1">
      <alignment horizontal="center"/>
    </xf>
    <xf numFmtId="1" fontId="37" fillId="0" borderId="0" xfId="0" applyNumberFormat="1" applyFont="1" applyAlignment="1">
      <alignment horizontal="center"/>
    </xf>
    <xf numFmtId="0" fontId="37" fillId="0" borderId="0" xfId="0" applyFont="1" applyFill="1" applyBorder="1" applyAlignment="1">
      <alignment horizontal="center"/>
    </xf>
    <xf numFmtId="1" fontId="37" fillId="0" borderId="27" xfId="0" applyNumberFormat="1" applyFont="1" applyFill="1" applyBorder="1" applyAlignment="1">
      <alignment horizontal="center"/>
    </xf>
    <xf numFmtId="0" fontId="37" fillId="0" borderId="0" xfId="0" applyFont="1" applyAlignment="1">
      <alignment horizontal="center"/>
    </xf>
    <xf numFmtId="0" fontId="37" fillId="0" borderId="0" xfId="0" applyFont="1" applyFill="1" applyAlignment="1">
      <alignment horizontal="center"/>
    </xf>
    <xf numFmtId="1" fontId="37" fillId="0" borderId="0" xfId="0" applyNumberFormat="1" applyFont="1" applyFill="1" applyBorder="1" applyAlignment="1">
      <alignment horizontal="center"/>
    </xf>
    <xf numFmtId="1" fontId="35" fillId="0" borderId="0" xfId="0" applyNumberFormat="1" applyFont="1" applyBorder="1" applyAlignment="1">
      <alignment horizontal="center"/>
    </xf>
    <xf numFmtId="0" fontId="0" fillId="0" borderId="0" xfId="0" applyBorder="1" applyAlignment="1">
      <alignment horizontal="center"/>
    </xf>
    <xf numFmtId="1" fontId="35" fillId="0" borderId="0" xfId="0" applyNumberFormat="1" applyFont="1" applyFill="1" applyBorder="1" applyAlignment="1">
      <alignment horizontal="center"/>
    </xf>
    <xf numFmtId="0" fontId="4" fillId="0" borderId="0" xfId="0" applyFont="1" applyBorder="1" applyAlignment="1">
      <alignment vertical="center"/>
    </xf>
    <xf numFmtId="165" fontId="4" fillId="0" borderId="2" xfId="0" applyNumberFormat="1" applyFont="1" applyFill="1" applyBorder="1" applyAlignment="1" applyProtection="1">
      <alignment vertical="center"/>
    </xf>
    <xf numFmtId="0" fontId="4" fillId="0" borderId="2" xfId="0" applyFont="1" applyFill="1" applyBorder="1" applyAlignment="1" applyProtection="1">
      <alignment horizontal="center" vertical="center"/>
    </xf>
    <xf numFmtId="0" fontId="18" fillId="0" borderId="0" xfId="0" applyFont="1" applyBorder="1" applyAlignment="1">
      <alignment horizontal="left" vertical="center" wrapText="1"/>
    </xf>
    <xf numFmtId="0" fontId="4" fillId="0" borderId="0" xfId="0" applyFont="1" applyBorder="1"/>
    <xf numFmtId="0" fontId="15" fillId="0" borderId="0" xfId="0" applyFont="1" applyBorder="1" applyAlignment="1">
      <alignment horizontal="center" vertical="center"/>
    </xf>
    <xf numFmtId="0" fontId="4" fillId="0" borderId="0" xfId="0" applyFont="1"/>
    <xf numFmtId="0" fontId="15" fillId="0" borderId="0" xfId="0" applyFont="1" applyFill="1" applyAlignment="1">
      <alignment horizontal="center" vertical="center"/>
    </xf>
    <xf numFmtId="0" fontId="4" fillId="0" borderId="0" xfId="0" applyFont="1" applyFill="1"/>
    <xf numFmtId="0" fontId="16" fillId="0" borderId="0" xfId="0" applyFont="1" applyBorder="1" applyAlignment="1">
      <alignment horizontal="center" vertical="center"/>
    </xf>
    <xf numFmtId="0" fontId="18" fillId="0" borderId="0" xfId="0" applyFont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top" wrapText="1"/>
    </xf>
    <xf numFmtId="0" fontId="4" fillId="0" borderId="0" xfId="0" applyFont="1" applyFill="1" applyBorder="1"/>
    <xf numFmtId="4" fontId="20" fillId="0" borderId="0" xfId="0" applyNumberFormat="1" applyFont="1" applyBorder="1" applyAlignment="1">
      <alignment vertical="center"/>
    </xf>
    <xf numFmtId="4" fontId="21" fillId="0" borderId="11" xfId="0" applyNumberFormat="1" applyFont="1" applyBorder="1" applyAlignment="1">
      <alignment vertical="center"/>
    </xf>
    <xf numFmtId="0" fontId="4" fillId="0" borderId="11" xfId="0" applyFont="1" applyBorder="1" applyAlignment="1">
      <alignment vertical="center"/>
    </xf>
    <xf numFmtId="166" fontId="22" fillId="0" borderId="0" xfId="0" applyNumberFormat="1" applyFont="1" applyBorder="1" applyAlignment="1">
      <alignment vertical="center"/>
    </xf>
    <xf numFmtId="0" fontId="22" fillId="0" borderId="0" xfId="0" applyFont="1" applyBorder="1" applyAlignment="1">
      <alignment vertical="center"/>
    </xf>
    <xf numFmtId="4" fontId="23" fillId="0" borderId="0" xfId="0" applyNumberFormat="1" applyFont="1" applyBorder="1" applyAlignment="1">
      <alignment vertical="center"/>
    </xf>
    <xf numFmtId="0" fontId="27" fillId="0" borderId="15" xfId="0" applyFont="1" applyBorder="1" applyAlignment="1">
      <alignment horizontal="center" vertical="center"/>
    </xf>
    <xf numFmtId="0" fontId="4" fillId="0" borderId="3" xfId="0" applyFont="1" applyBorder="1" applyAlignment="1">
      <alignment vertical="center"/>
    </xf>
    <xf numFmtId="0" fontId="4" fillId="0" borderId="17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18" fillId="0" borderId="0" xfId="0" applyFont="1" applyBorder="1" applyAlignment="1">
      <alignment vertical="center"/>
    </xf>
    <xf numFmtId="0" fontId="9" fillId="3" borderId="13" xfId="0" applyFont="1" applyFill="1" applyBorder="1" applyAlignment="1">
      <alignment horizontal="left" vertical="center"/>
    </xf>
    <xf numFmtId="0" fontId="4" fillId="3" borderId="13" xfId="0" applyFont="1" applyFill="1" applyBorder="1" applyAlignment="1">
      <alignment vertical="center"/>
    </xf>
    <xf numFmtId="4" fontId="9" fillId="3" borderId="13" xfId="0" applyNumberFormat="1" applyFont="1" applyFill="1" applyBorder="1" applyAlignment="1">
      <alignment vertical="center"/>
    </xf>
    <xf numFmtId="0" fontId="4" fillId="3" borderId="14" xfId="0" applyFont="1" applyFill="1" applyBorder="1" applyAlignment="1">
      <alignment vertical="center"/>
    </xf>
    <xf numFmtId="0" fontId="9" fillId="0" borderId="0" xfId="0" applyFont="1" applyBorder="1" applyAlignment="1">
      <alignment horizontal="left" vertical="center" wrapText="1"/>
    </xf>
    <xf numFmtId="0" fontId="9" fillId="0" borderId="0" xfId="0" applyFont="1" applyBorder="1" applyAlignment="1">
      <alignment vertical="center"/>
    </xf>
    <xf numFmtId="0" fontId="18" fillId="4" borderId="12" xfId="0" applyFont="1" applyFill="1" applyBorder="1" applyAlignment="1">
      <alignment horizontal="center" vertical="center"/>
    </xf>
    <xf numFmtId="0" fontId="4" fillId="4" borderId="13" xfId="0" applyFont="1" applyFill="1" applyBorder="1" applyAlignment="1">
      <alignment vertical="center"/>
    </xf>
    <xf numFmtId="0" fontId="18" fillId="4" borderId="13" xfId="0" applyFont="1" applyFill="1" applyBorder="1" applyAlignment="1">
      <alignment horizontal="center" vertical="center"/>
    </xf>
    <xf numFmtId="0" fontId="4" fillId="4" borderId="14" xfId="0" applyFont="1" applyFill="1" applyBorder="1" applyAlignment="1">
      <alignment vertical="center"/>
    </xf>
    <xf numFmtId="4" fontId="8" fillId="0" borderId="0" xfId="0" applyNumberFormat="1" applyFont="1" applyBorder="1" applyAlignment="1">
      <alignment horizontal="right" vertical="center"/>
    </xf>
    <xf numFmtId="4" fontId="8" fillId="0" borderId="0" xfId="0" applyNumberFormat="1" applyFont="1" applyBorder="1" applyAlignment="1">
      <alignment vertical="center"/>
    </xf>
    <xf numFmtId="0" fontId="30" fillId="0" borderId="0" xfId="0" applyFont="1" applyBorder="1" applyAlignment="1">
      <alignment horizontal="left" vertical="center" wrapText="1"/>
    </xf>
    <xf numFmtId="0" fontId="31" fillId="0" borderId="0" xfId="0" applyFont="1" applyBorder="1" applyAlignment="1">
      <alignment vertical="center"/>
    </xf>
    <xf numFmtId="4" fontId="31" fillId="0" borderId="0" xfId="0" applyNumberFormat="1" applyFont="1" applyBorder="1" applyAlignment="1">
      <alignment horizontal="right" vertical="center"/>
    </xf>
    <xf numFmtId="4" fontId="31" fillId="0" borderId="0" xfId="0" applyNumberFormat="1" applyFont="1" applyBorder="1" applyAlignment="1">
      <alignment vertical="center"/>
    </xf>
    <xf numFmtId="0" fontId="33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vertical="center"/>
    </xf>
    <xf numFmtId="4" fontId="3" fillId="0" borderId="0" xfId="0" applyNumberFormat="1" applyFont="1" applyBorder="1" applyAlignment="1">
      <alignment horizontal="right" vertical="center"/>
    </xf>
    <xf numFmtId="4" fontId="3" fillId="0" borderId="0" xfId="0" applyNumberFormat="1" applyFont="1" applyBorder="1" applyAlignment="1">
      <alignment vertical="center"/>
    </xf>
    <xf numFmtId="4" fontId="8" fillId="4" borderId="0" xfId="0" applyNumberFormat="1" applyFont="1" applyFill="1" applyBorder="1" applyAlignment="1">
      <alignment vertical="center"/>
    </xf>
    <xf numFmtId="165" fontId="3" fillId="0" borderId="4" xfId="0" applyNumberFormat="1" applyFont="1" applyBorder="1" applyAlignment="1"/>
    <xf numFmtId="165" fontId="3" fillId="0" borderId="4" xfId="0" applyNumberFormat="1" applyFont="1" applyBorder="1" applyAlignment="1">
      <alignment vertical="center"/>
    </xf>
    <xf numFmtId="0" fontId="17" fillId="0" borderId="0" xfId="0" applyFont="1" applyBorder="1" applyAlignment="1">
      <alignment horizontal="left" vertical="center" wrapText="1"/>
    </xf>
    <xf numFmtId="0" fontId="9" fillId="0" borderId="0" xfId="0" applyFont="1" applyBorder="1" applyAlignment="1">
      <alignment horizontal="left" vertical="top" wrapText="1"/>
    </xf>
    <xf numFmtId="167" fontId="18" fillId="0" borderId="0" xfId="0" applyNumberFormat="1" applyFont="1" applyBorder="1" applyAlignment="1">
      <alignment horizontal="left" vertical="center"/>
    </xf>
    <xf numFmtId="165" fontId="3" fillId="0" borderId="3" xfId="0" applyNumberFormat="1" applyFont="1" applyBorder="1" applyAlignment="1"/>
    <xf numFmtId="165" fontId="3" fillId="0" borderId="3" xfId="0" applyNumberFormat="1" applyFont="1" applyBorder="1" applyAlignment="1">
      <alignment vertical="center"/>
    </xf>
    <xf numFmtId="0" fontId="4" fillId="0" borderId="2" xfId="0" applyFont="1" applyFill="1" applyBorder="1" applyAlignment="1" applyProtection="1">
      <alignment horizontal="left" vertical="center" wrapText="1"/>
    </xf>
    <xf numFmtId="0" fontId="4" fillId="0" borderId="2" xfId="0" applyFont="1" applyFill="1" applyBorder="1" applyAlignment="1" applyProtection="1">
      <alignment vertical="center"/>
    </xf>
    <xf numFmtId="165" fontId="4" fillId="0" borderId="2" xfId="0" applyNumberFormat="1" applyFont="1" applyFill="1" applyBorder="1" applyAlignment="1" applyProtection="1">
      <alignment vertical="center"/>
    </xf>
    <xf numFmtId="165" fontId="5" fillId="0" borderId="2" xfId="0" applyNumberFormat="1" applyFont="1" applyBorder="1" applyAlignment="1" applyProtection="1">
      <alignment horizontal="right" vertical="center"/>
    </xf>
    <xf numFmtId="0" fontId="4" fillId="4" borderId="0" xfId="0" applyFont="1" applyFill="1" applyBorder="1" applyAlignment="1">
      <alignment vertical="center"/>
    </xf>
    <xf numFmtId="165" fontId="8" fillId="0" borderId="0" xfId="0" applyNumberFormat="1" applyFont="1" applyBorder="1" applyAlignment="1">
      <alignment horizontal="right"/>
    </xf>
    <xf numFmtId="165" fontId="4" fillId="0" borderId="2" xfId="0" applyNumberFormat="1" applyFont="1" applyBorder="1" applyAlignment="1" applyProtection="1">
      <alignment vertical="center"/>
    </xf>
    <xf numFmtId="0" fontId="4" fillId="0" borderId="2" xfId="0" applyFont="1" applyBorder="1" applyAlignment="1" applyProtection="1">
      <alignment vertical="center"/>
    </xf>
    <xf numFmtId="165" fontId="8" fillId="0" borderId="0" xfId="0" applyNumberFormat="1" applyFont="1" applyBorder="1" applyAlignment="1"/>
    <xf numFmtId="165" fontId="9" fillId="0" borderId="0" xfId="0" applyNumberFormat="1" applyFont="1" applyBorder="1" applyAlignment="1">
      <alignment vertical="center"/>
    </xf>
    <xf numFmtId="165" fontId="6" fillId="0" borderId="0" xfId="0" applyNumberFormat="1" applyFont="1" applyBorder="1" applyAlignment="1"/>
    <xf numFmtId="165" fontId="6" fillId="0" borderId="0" xfId="0" applyNumberFormat="1" applyFont="1" applyBorder="1" applyAlignment="1">
      <alignment vertical="center"/>
    </xf>
    <xf numFmtId="49" fontId="18" fillId="0" borderId="0" xfId="0" applyNumberFormat="1" applyFont="1" applyBorder="1" applyAlignment="1">
      <alignment horizontal="left" vertical="center"/>
    </xf>
    <xf numFmtId="49" fontId="4" fillId="0" borderId="0" xfId="0" applyNumberFormat="1" applyFont="1" applyBorder="1" applyAlignment="1">
      <alignment vertical="center"/>
    </xf>
    <xf numFmtId="4" fontId="22" fillId="0" borderId="0" xfId="0" applyNumberFormat="1" applyFont="1" applyBorder="1" applyAlignment="1">
      <alignment vertical="center"/>
    </xf>
    <xf numFmtId="4" fontId="21" fillId="0" borderId="0" xfId="0" applyNumberFormat="1" applyFont="1" applyBorder="1" applyAlignment="1">
      <alignment vertical="center"/>
    </xf>
    <xf numFmtId="4" fontId="9" fillId="4" borderId="13" xfId="0" applyNumberFormat="1" applyFont="1" applyFill="1" applyBorder="1" applyAlignment="1">
      <alignment vertical="center"/>
    </xf>
    <xf numFmtId="0" fontId="18" fillId="4" borderId="0" xfId="0" applyFont="1" applyFill="1" applyBorder="1" applyAlignment="1">
      <alignment horizontal="center" vertical="center"/>
    </xf>
    <xf numFmtId="4" fontId="6" fillId="0" borderId="0" xfId="0" applyNumberFormat="1" applyFont="1" applyBorder="1" applyAlignment="1">
      <alignment vertical="center"/>
    </xf>
    <xf numFmtId="0" fontId="6" fillId="0" borderId="0" xfId="0" applyFont="1" applyBorder="1" applyAlignment="1">
      <alignment vertical="center"/>
    </xf>
    <xf numFmtId="4" fontId="34" fillId="0" borderId="0" xfId="0" applyNumberFormat="1" applyFont="1" applyBorder="1" applyAlignment="1">
      <alignment vertical="center"/>
    </xf>
    <xf numFmtId="165" fontId="3" fillId="0" borderId="1" xfId="0" applyNumberFormat="1" applyFont="1" applyBorder="1" applyAlignment="1"/>
    <xf numFmtId="165" fontId="3" fillId="0" borderId="1" xfId="0" applyNumberFormat="1" applyFont="1" applyBorder="1" applyAlignment="1">
      <alignment vertical="center"/>
    </xf>
    <xf numFmtId="0" fontId="5" fillId="0" borderId="2" xfId="0" applyFont="1" applyFill="1" applyBorder="1" applyAlignment="1" applyProtection="1">
      <alignment horizontal="left" vertical="center" wrapText="1"/>
    </xf>
    <xf numFmtId="0" fontId="5" fillId="0" borderId="2" xfId="0" applyFont="1" applyFill="1" applyBorder="1" applyAlignment="1" applyProtection="1">
      <alignment vertical="center"/>
    </xf>
    <xf numFmtId="165" fontId="5" fillId="0" borderId="2" xfId="0" applyNumberFormat="1" applyFont="1" applyBorder="1" applyAlignment="1" applyProtection="1">
      <alignment vertical="center"/>
    </xf>
    <xf numFmtId="165" fontId="5" fillId="0" borderId="2" xfId="0" applyNumberFormat="1" applyFont="1" applyFill="1" applyBorder="1" applyAlignment="1" applyProtection="1">
      <alignment horizontal="right" vertical="center"/>
    </xf>
    <xf numFmtId="0" fontId="5" fillId="0" borderId="2" xfId="0" applyFont="1" applyBorder="1" applyAlignment="1" applyProtection="1">
      <alignment vertical="center"/>
    </xf>
    <xf numFmtId="0" fontId="4" fillId="0" borderId="2" xfId="0" applyFont="1" applyBorder="1" applyAlignment="1" applyProtection="1">
      <alignment horizontal="left" vertical="center" wrapText="1"/>
    </xf>
    <xf numFmtId="165" fontId="4" fillId="0" borderId="24" xfId="0" applyNumberFormat="1" applyFont="1" applyFill="1" applyBorder="1" applyAlignment="1" applyProtection="1">
      <alignment vertical="center"/>
    </xf>
    <xf numFmtId="165" fontId="4" fillId="0" borderId="25" xfId="0" applyNumberFormat="1" applyFont="1" applyFill="1" applyBorder="1" applyAlignment="1" applyProtection="1">
      <alignment vertical="center"/>
    </xf>
    <xf numFmtId="165" fontId="4" fillId="0" borderId="24" xfId="0" applyNumberFormat="1" applyFont="1" applyBorder="1" applyAlignment="1" applyProtection="1">
      <alignment vertical="center"/>
    </xf>
    <xf numFmtId="165" fontId="4" fillId="0" borderId="25" xfId="0" applyNumberFormat="1" applyFont="1" applyBorder="1" applyAlignment="1" applyProtection="1">
      <alignment vertical="center"/>
    </xf>
    <xf numFmtId="165" fontId="6" fillId="0" borderId="3" xfId="0" applyNumberFormat="1" applyFont="1" applyBorder="1" applyAlignment="1"/>
    <xf numFmtId="165" fontId="6" fillId="0" borderId="3" xfId="0" applyNumberFormat="1" applyFont="1" applyBorder="1" applyAlignment="1">
      <alignment vertical="center"/>
    </xf>
    <xf numFmtId="0" fontId="5" fillId="0" borderId="2" xfId="0" applyFont="1" applyBorder="1" applyAlignment="1" applyProtection="1">
      <alignment horizontal="left" vertical="center" wrapText="1"/>
    </xf>
  </cellXfs>
  <cellStyles count="2">
    <cellStyle name="Hypertextové prepojenie" xfId="1" builtinId="8"/>
    <cellStyle name="Normálne" xfId="0" builtinId="0"/>
  </cellStyles>
  <dxfs count="0"/>
  <tableStyles count="0" defaultTableStyle="TableStyleMedium2" defaultPivotStyle="PivotStyleLight16"/>
  <colors>
    <mruColors>
      <color rgb="FF96969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file:///C:\CENKROSplusData\System\Temp\rad92DC8.tmp" TargetMode="External"/><Relationship Id="rId2" Type="http://schemas.openxmlformats.org/officeDocument/2006/relationships/image" Target="../media/image1.png"/><Relationship Id="rId1" Type="http://schemas.openxmlformats.org/officeDocument/2006/relationships/hyperlink" Target="http://www.kros.sk/11138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171450</xdr:colOff>
      <xdr:row>1</xdr:row>
      <xdr:rowOff>0</xdr:rowOff>
    </xdr:to>
    <xdr:pic>
      <xdr:nvPicPr>
        <xdr:cNvPr id="2" name="rad92DC8.tmp" descr="C:\CENKROSplusData\System\Temp\rad92DC8.tmp">
          <a:hlinkClick xmlns:r="http://schemas.openxmlformats.org/officeDocument/2006/relationships" r:id="rId1" tooltip="www.kros.sk"/>
        </xdr:cNvPr>
        <xdr:cNvPicPr>
          <a:picLocks/>
        </xdr:cNvPicPr>
      </xdr:nvPicPr>
      <xdr:blipFill>
        <a:blip xmlns:r="http://schemas.openxmlformats.org/officeDocument/2006/relationships" r:embed="rId2" r:link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6670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J102"/>
  <sheetViews>
    <sheetView topLeftCell="A117" workbookViewId="0">
      <selection activeCell="AM80" sqref="AM80"/>
    </sheetView>
  </sheetViews>
  <sheetFormatPr defaultRowHeight="13.5" x14ac:dyDescent="0.3"/>
  <cols>
    <col min="1" max="1" width="1.42578125" style="20" customWidth="1"/>
    <col min="2" max="2" width="3.5703125" style="20" customWidth="1"/>
    <col min="3" max="32" width="2.140625" style="20" customWidth="1"/>
    <col min="33" max="33" width="2.85546875" style="20" customWidth="1"/>
    <col min="34" max="36" width="2.140625" style="20" customWidth="1"/>
    <col min="37" max="37" width="7.140625" style="20" customWidth="1"/>
    <col min="38" max="38" width="2.85546875" style="20" customWidth="1"/>
    <col min="39" max="39" width="11.42578125" style="20" customWidth="1"/>
    <col min="40" max="40" width="6.42578125" style="20" customWidth="1"/>
    <col min="41" max="41" width="3.5703125" style="20" customWidth="1"/>
    <col min="42" max="42" width="1.42578125" style="20" customWidth="1"/>
    <col min="43" max="43" width="11.7109375" style="20" customWidth="1"/>
    <col min="44" max="45" width="22.140625" style="20" hidden="1" customWidth="1"/>
    <col min="46" max="46" width="21.42578125" style="20" hidden="1" customWidth="1"/>
    <col min="47" max="51" width="18.5703125" style="20" hidden="1" customWidth="1"/>
    <col min="52" max="52" width="16.42578125" style="20" hidden="1" customWidth="1"/>
    <col min="53" max="53" width="21.42578125" style="20" hidden="1" customWidth="1"/>
    <col min="54" max="55" width="16.42578125" style="20" hidden="1" customWidth="1"/>
    <col min="56" max="56" width="57" style="20" customWidth="1"/>
    <col min="57" max="69" width="9.140625" style="20"/>
    <col min="70" max="88" width="8" style="20" hidden="1" customWidth="1"/>
    <col min="89" max="255" width="9.140625" style="20"/>
    <col min="256" max="256" width="7.140625" style="20" customWidth="1"/>
    <col min="257" max="257" width="1.42578125" style="20" customWidth="1"/>
    <col min="258" max="258" width="3.5703125" style="20" customWidth="1"/>
    <col min="259" max="288" width="2.140625" style="20" customWidth="1"/>
    <col min="289" max="289" width="2.85546875" style="20" customWidth="1"/>
    <col min="290" max="292" width="2.140625" style="20" customWidth="1"/>
    <col min="293" max="293" width="7.140625" style="20" customWidth="1"/>
    <col min="294" max="294" width="2.85546875" style="20" customWidth="1"/>
    <col min="295" max="295" width="11.42578125" style="20" customWidth="1"/>
    <col min="296" max="296" width="6.42578125" style="20" customWidth="1"/>
    <col min="297" max="297" width="3.5703125" style="20" customWidth="1"/>
    <col min="298" max="298" width="1.42578125" style="20" customWidth="1"/>
    <col min="299" max="299" width="11.7109375" style="20" customWidth="1"/>
    <col min="300" max="311" width="0" style="20" hidden="1" customWidth="1"/>
    <col min="312" max="312" width="57" style="20" customWidth="1"/>
    <col min="313" max="325" width="9.140625" style="20"/>
    <col min="326" max="344" width="0" style="20" hidden="1" customWidth="1"/>
    <col min="345" max="511" width="9.140625" style="20"/>
    <col min="512" max="512" width="7.140625" style="20" customWidth="1"/>
    <col min="513" max="513" width="1.42578125" style="20" customWidth="1"/>
    <col min="514" max="514" width="3.5703125" style="20" customWidth="1"/>
    <col min="515" max="544" width="2.140625" style="20" customWidth="1"/>
    <col min="545" max="545" width="2.85546875" style="20" customWidth="1"/>
    <col min="546" max="548" width="2.140625" style="20" customWidth="1"/>
    <col min="549" max="549" width="7.140625" style="20" customWidth="1"/>
    <col min="550" max="550" width="2.85546875" style="20" customWidth="1"/>
    <col min="551" max="551" width="11.42578125" style="20" customWidth="1"/>
    <col min="552" max="552" width="6.42578125" style="20" customWidth="1"/>
    <col min="553" max="553" width="3.5703125" style="20" customWidth="1"/>
    <col min="554" max="554" width="1.42578125" style="20" customWidth="1"/>
    <col min="555" max="555" width="11.7109375" style="20" customWidth="1"/>
    <col min="556" max="567" width="0" style="20" hidden="1" customWidth="1"/>
    <col min="568" max="568" width="57" style="20" customWidth="1"/>
    <col min="569" max="581" width="9.140625" style="20"/>
    <col min="582" max="600" width="0" style="20" hidden="1" customWidth="1"/>
    <col min="601" max="767" width="9.140625" style="20"/>
    <col min="768" max="768" width="7.140625" style="20" customWidth="1"/>
    <col min="769" max="769" width="1.42578125" style="20" customWidth="1"/>
    <col min="770" max="770" width="3.5703125" style="20" customWidth="1"/>
    <col min="771" max="800" width="2.140625" style="20" customWidth="1"/>
    <col min="801" max="801" width="2.85546875" style="20" customWidth="1"/>
    <col min="802" max="804" width="2.140625" style="20" customWidth="1"/>
    <col min="805" max="805" width="7.140625" style="20" customWidth="1"/>
    <col min="806" max="806" width="2.85546875" style="20" customWidth="1"/>
    <col min="807" max="807" width="11.42578125" style="20" customWidth="1"/>
    <col min="808" max="808" width="6.42578125" style="20" customWidth="1"/>
    <col min="809" max="809" width="3.5703125" style="20" customWidth="1"/>
    <col min="810" max="810" width="1.42578125" style="20" customWidth="1"/>
    <col min="811" max="811" width="11.7109375" style="20" customWidth="1"/>
    <col min="812" max="823" width="0" style="20" hidden="1" customWidth="1"/>
    <col min="824" max="824" width="57" style="20" customWidth="1"/>
    <col min="825" max="837" width="9.140625" style="20"/>
    <col min="838" max="856" width="0" style="20" hidden="1" customWidth="1"/>
    <col min="857" max="1023" width="9.140625" style="20"/>
    <col min="1024" max="1024" width="7.140625" style="20" customWidth="1"/>
    <col min="1025" max="1025" width="1.42578125" style="20" customWidth="1"/>
    <col min="1026" max="1026" width="3.5703125" style="20" customWidth="1"/>
    <col min="1027" max="1056" width="2.140625" style="20" customWidth="1"/>
    <col min="1057" max="1057" width="2.85546875" style="20" customWidth="1"/>
    <col min="1058" max="1060" width="2.140625" style="20" customWidth="1"/>
    <col min="1061" max="1061" width="7.140625" style="20" customWidth="1"/>
    <col min="1062" max="1062" width="2.85546875" style="20" customWidth="1"/>
    <col min="1063" max="1063" width="11.42578125" style="20" customWidth="1"/>
    <col min="1064" max="1064" width="6.42578125" style="20" customWidth="1"/>
    <col min="1065" max="1065" width="3.5703125" style="20" customWidth="1"/>
    <col min="1066" max="1066" width="1.42578125" style="20" customWidth="1"/>
    <col min="1067" max="1067" width="11.7109375" style="20" customWidth="1"/>
    <col min="1068" max="1079" width="0" style="20" hidden="1" customWidth="1"/>
    <col min="1080" max="1080" width="57" style="20" customWidth="1"/>
    <col min="1081" max="1093" width="9.140625" style="20"/>
    <col min="1094" max="1112" width="0" style="20" hidden="1" customWidth="1"/>
    <col min="1113" max="1279" width="9.140625" style="20"/>
    <col min="1280" max="1280" width="7.140625" style="20" customWidth="1"/>
    <col min="1281" max="1281" width="1.42578125" style="20" customWidth="1"/>
    <col min="1282" max="1282" width="3.5703125" style="20" customWidth="1"/>
    <col min="1283" max="1312" width="2.140625" style="20" customWidth="1"/>
    <col min="1313" max="1313" width="2.85546875" style="20" customWidth="1"/>
    <col min="1314" max="1316" width="2.140625" style="20" customWidth="1"/>
    <col min="1317" max="1317" width="7.140625" style="20" customWidth="1"/>
    <col min="1318" max="1318" width="2.85546875" style="20" customWidth="1"/>
    <col min="1319" max="1319" width="11.42578125" style="20" customWidth="1"/>
    <col min="1320" max="1320" width="6.42578125" style="20" customWidth="1"/>
    <col min="1321" max="1321" width="3.5703125" style="20" customWidth="1"/>
    <col min="1322" max="1322" width="1.42578125" style="20" customWidth="1"/>
    <col min="1323" max="1323" width="11.7109375" style="20" customWidth="1"/>
    <col min="1324" max="1335" width="0" style="20" hidden="1" customWidth="1"/>
    <col min="1336" max="1336" width="57" style="20" customWidth="1"/>
    <col min="1337" max="1349" width="9.140625" style="20"/>
    <col min="1350" max="1368" width="0" style="20" hidden="1" customWidth="1"/>
    <col min="1369" max="1535" width="9.140625" style="20"/>
    <col min="1536" max="1536" width="7.140625" style="20" customWidth="1"/>
    <col min="1537" max="1537" width="1.42578125" style="20" customWidth="1"/>
    <col min="1538" max="1538" width="3.5703125" style="20" customWidth="1"/>
    <col min="1539" max="1568" width="2.140625" style="20" customWidth="1"/>
    <col min="1569" max="1569" width="2.85546875" style="20" customWidth="1"/>
    <col min="1570" max="1572" width="2.140625" style="20" customWidth="1"/>
    <col min="1573" max="1573" width="7.140625" style="20" customWidth="1"/>
    <col min="1574" max="1574" width="2.85546875" style="20" customWidth="1"/>
    <col min="1575" max="1575" width="11.42578125" style="20" customWidth="1"/>
    <col min="1576" max="1576" width="6.42578125" style="20" customWidth="1"/>
    <col min="1577" max="1577" width="3.5703125" style="20" customWidth="1"/>
    <col min="1578" max="1578" width="1.42578125" style="20" customWidth="1"/>
    <col min="1579" max="1579" width="11.7109375" style="20" customWidth="1"/>
    <col min="1580" max="1591" width="0" style="20" hidden="1" customWidth="1"/>
    <col min="1592" max="1592" width="57" style="20" customWidth="1"/>
    <col min="1593" max="1605" width="9.140625" style="20"/>
    <col min="1606" max="1624" width="0" style="20" hidden="1" customWidth="1"/>
    <col min="1625" max="1791" width="9.140625" style="20"/>
    <col min="1792" max="1792" width="7.140625" style="20" customWidth="1"/>
    <col min="1793" max="1793" width="1.42578125" style="20" customWidth="1"/>
    <col min="1794" max="1794" width="3.5703125" style="20" customWidth="1"/>
    <col min="1795" max="1824" width="2.140625" style="20" customWidth="1"/>
    <col min="1825" max="1825" width="2.85546875" style="20" customWidth="1"/>
    <col min="1826" max="1828" width="2.140625" style="20" customWidth="1"/>
    <col min="1829" max="1829" width="7.140625" style="20" customWidth="1"/>
    <col min="1830" max="1830" width="2.85546875" style="20" customWidth="1"/>
    <col min="1831" max="1831" width="11.42578125" style="20" customWidth="1"/>
    <col min="1832" max="1832" width="6.42578125" style="20" customWidth="1"/>
    <col min="1833" max="1833" width="3.5703125" style="20" customWidth="1"/>
    <col min="1834" max="1834" width="1.42578125" style="20" customWidth="1"/>
    <col min="1835" max="1835" width="11.7109375" style="20" customWidth="1"/>
    <col min="1836" max="1847" width="0" style="20" hidden="1" customWidth="1"/>
    <col min="1848" max="1848" width="57" style="20" customWidth="1"/>
    <col min="1849" max="1861" width="9.140625" style="20"/>
    <col min="1862" max="1880" width="0" style="20" hidden="1" customWidth="1"/>
    <col min="1881" max="2047" width="9.140625" style="20"/>
    <col min="2048" max="2048" width="7.140625" style="20" customWidth="1"/>
    <col min="2049" max="2049" width="1.42578125" style="20" customWidth="1"/>
    <col min="2050" max="2050" width="3.5703125" style="20" customWidth="1"/>
    <col min="2051" max="2080" width="2.140625" style="20" customWidth="1"/>
    <col min="2081" max="2081" width="2.85546875" style="20" customWidth="1"/>
    <col min="2082" max="2084" width="2.140625" style="20" customWidth="1"/>
    <col min="2085" max="2085" width="7.140625" style="20" customWidth="1"/>
    <col min="2086" max="2086" width="2.85546875" style="20" customWidth="1"/>
    <col min="2087" max="2087" width="11.42578125" style="20" customWidth="1"/>
    <col min="2088" max="2088" width="6.42578125" style="20" customWidth="1"/>
    <col min="2089" max="2089" width="3.5703125" style="20" customWidth="1"/>
    <col min="2090" max="2090" width="1.42578125" style="20" customWidth="1"/>
    <col min="2091" max="2091" width="11.7109375" style="20" customWidth="1"/>
    <col min="2092" max="2103" width="0" style="20" hidden="1" customWidth="1"/>
    <col min="2104" max="2104" width="57" style="20" customWidth="1"/>
    <col min="2105" max="2117" width="9.140625" style="20"/>
    <col min="2118" max="2136" width="0" style="20" hidden="1" customWidth="1"/>
    <col min="2137" max="2303" width="9.140625" style="20"/>
    <col min="2304" max="2304" width="7.140625" style="20" customWidth="1"/>
    <col min="2305" max="2305" width="1.42578125" style="20" customWidth="1"/>
    <col min="2306" max="2306" width="3.5703125" style="20" customWidth="1"/>
    <col min="2307" max="2336" width="2.140625" style="20" customWidth="1"/>
    <col min="2337" max="2337" width="2.85546875" style="20" customWidth="1"/>
    <col min="2338" max="2340" width="2.140625" style="20" customWidth="1"/>
    <col min="2341" max="2341" width="7.140625" style="20" customWidth="1"/>
    <col min="2342" max="2342" width="2.85546875" style="20" customWidth="1"/>
    <col min="2343" max="2343" width="11.42578125" style="20" customWidth="1"/>
    <col min="2344" max="2344" width="6.42578125" style="20" customWidth="1"/>
    <col min="2345" max="2345" width="3.5703125" style="20" customWidth="1"/>
    <col min="2346" max="2346" width="1.42578125" style="20" customWidth="1"/>
    <col min="2347" max="2347" width="11.7109375" style="20" customWidth="1"/>
    <col min="2348" max="2359" width="0" style="20" hidden="1" customWidth="1"/>
    <col min="2360" max="2360" width="57" style="20" customWidth="1"/>
    <col min="2361" max="2373" width="9.140625" style="20"/>
    <col min="2374" max="2392" width="0" style="20" hidden="1" customWidth="1"/>
    <col min="2393" max="2559" width="9.140625" style="20"/>
    <col min="2560" max="2560" width="7.140625" style="20" customWidth="1"/>
    <col min="2561" max="2561" width="1.42578125" style="20" customWidth="1"/>
    <col min="2562" max="2562" width="3.5703125" style="20" customWidth="1"/>
    <col min="2563" max="2592" width="2.140625" style="20" customWidth="1"/>
    <col min="2593" max="2593" width="2.85546875" style="20" customWidth="1"/>
    <col min="2594" max="2596" width="2.140625" style="20" customWidth="1"/>
    <col min="2597" max="2597" width="7.140625" style="20" customWidth="1"/>
    <col min="2598" max="2598" width="2.85546875" style="20" customWidth="1"/>
    <col min="2599" max="2599" width="11.42578125" style="20" customWidth="1"/>
    <col min="2600" max="2600" width="6.42578125" style="20" customWidth="1"/>
    <col min="2601" max="2601" width="3.5703125" style="20" customWidth="1"/>
    <col min="2602" max="2602" width="1.42578125" style="20" customWidth="1"/>
    <col min="2603" max="2603" width="11.7109375" style="20" customWidth="1"/>
    <col min="2604" max="2615" width="0" style="20" hidden="1" customWidth="1"/>
    <col min="2616" max="2616" width="57" style="20" customWidth="1"/>
    <col min="2617" max="2629" width="9.140625" style="20"/>
    <col min="2630" max="2648" width="0" style="20" hidden="1" customWidth="1"/>
    <col min="2649" max="2815" width="9.140625" style="20"/>
    <col min="2816" max="2816" width="7.140625" style="20" customWidth="1"/>
    <col min="2817" max="2817" width="1.42578125" style="20" customWidth="1"/>
    <col min="2818" max="2818" width="3.5703125" style="20" customWidth="1"/>
    <col min="2819" max="2848" width="2.140625" style="20" customWidth="1"/>
    <col min="2849" max="2849" width="2.85546875" style="20" customWidth="1"/>
    <col min="2850" max="2852" width="2.140625" style="20" customWidth="1"/>
    <col min="2853" max="2853" width="7.140625" style="20" customWidth="1"/>
    <col min="2854" max="2854" width="2.85546875" style="20" customWidth="1"/>
    <col min="2855" max="2855" width="11.42578125" style="20" customWidth="1"/>
    <col min="2856" max="2856" width="6.42578125" style="20" customWidth="1"/>
    <col min="2857" max="2857" width="3.5703125" style="20" customWidth="1"/>
    <col min="2858" max="2858" width="1.42578125" style="20" customWidth="1"/>
    <col min="2859" max="2859" width="11.7109375" style="20" customWidth="1"/>
    <col min="2860" max="2871" width="0" style="20" hidden="1" customWidth="1"/>
    <col min="2872" max="2872" width="57" style="20" customWidth="1"/>
    <col min="2873" max="2885" width="9.140625" style="20"/>
    <col min="2886" max="2904" width="0" style="20" hidden="1" customWidth="1"/>
    <col min="2905" max="3071" width="9.140625" style="20"/>
    <col min="3072" max="3072" width="7.140625" style="20" customWidth="1"/>
    <col min="3073" max="3073" width="1.42578125" style="20" customWidth="1"/>
    <col min="3074" max="3074" width="3.5703125" style="20" customWidth="1"/>
    <col min="3075" max="3104" width="2.140625" style="20" customWidth="1"/>
    <col min="3105" max="3105" width="2.85546875" style="20" customWidth="1"/>
    <col min="3106" max="3108" width="2.140625" style="20" customWidth="1"/>
    <col min="3109" max="3109" width="7.140625" style="20" customWidth="1"/>
    <col min="3110" max="3110" width="2.85546875" style="20" customWidth="1"/>
    <col min="3111" max="3111" width="11.42578125" style="20" customWidth="1"/>
    <col min="3112" max="3112" width="6.42578125" style="20" customWidth="1"/>
    <col min="3113" max="3113" width="3.5703125" style="20" customWidth="1"/>
    <col min="3114" max="3114" width="1.42578125" style="20" customWidth="1"/>
    <col min="3115" max="3115" width="11.7109375" style="20" customWidth="1"/>
    <col min="3116" max="3127" width="0" style="20" hidden="1" customWidth="1"/>
    <col min="3128" max="3128" width="57" style="20" customWidth="1"/>
    <col min="3129" max="3141" width="9.140625" style="20"/>
    <col min="3142" max="3160" width="0" style="20" hidden="1" customWidth="1"/>
    <col min="3161" max="3327" width="9.140625" style="20"/>
    <col min="3328" max="3328" width="7.140625" style="20" customWidth="1"/>
    <col min="3329" max="3329" width="1.42578125" style="20" customWidth="1"/>
    <col min="3330" max="3330" width="3.5703125" style="20" customWidth="1"/>
    <col min="3331" max="3360" width="2.140625" style="20" customWidth="1"/>
    <col min="3361" max="3361" width="2.85546875" style="20" customWidth="1"/>
    <col min="3362" max="3364" width="2.140625" style="20" customWidth="1"/>
    <col min="3365" max="3365" width="7.140625" style="20" customWidth="1"/>
    <col min="3366" max="3366" width="2.85546875" style="20" customWidth="1"/>
    <col min="3367" max="3367" width="11.42578125" style="20" customWidth="1"/>
    <col min="3368" max="3368" width="6.42578125" style="20" customWidth="1"/>
    <col min="3369" max="3369" width="3.5703125" style="20" customWidth="1"/>
    <col min="3370" max="3370" width="1.42578125" style="20" customWidth="1"/>
    <col min="3371" max="3371" width="11.7109375" style="20" customWidth="1"/>
    <col min="3372" max="3383" width="0" style="20" hidden="1" customWidth="1"/>
    <col min="3384" max="3384" width="57" style="20" customWidth="1"/>
    <col min="3385" max="3397" width="9.140625" style="20"/>
    <col min="3398" max="3416" width="0" style="20" hidden="1" customWidth="1"/>
    <col min="3417" max="3583" width="9.140625" style="20"/>
    <col min="3584" max="3584" width="7.140625" style="20" customWidth="1"/>
    <col min="3585" max="3585" width="1.42578125" style="20" customWidth="1"/>
    <col min="3586" max="3586" width="3.5703125" style="20" customWidth="1"/>
    <col min="3587" max="3616" width="2.140625" style="20" customWidth="1"/>
    <col min="3617" max="3617" width="2.85546875" style="20" customWidth="1"/>
    <col min="3618" max="3620" width="2.140625" style="20" customWidth="1"/>
    <col min="3621" max="3621" width="7.140625" style="20" customWidth="1"/>
    <col min="3622" max="3622" width="2.85546875" style="20" customWidth="1"/>
    <col min="3623" max="3623" width="11.42578125" style="20" customWidth="1"/>
    <col min="3624" max="3624" width="6.42578125" style="20" customWidth="1"/>
    <col min="3625" max="3625" width="3.5703125" style="20" customWidth="1"/>
    <col min="3626" max="3626" width="1.42578125" style="20" customWidth="1"/>
    <col min="3627" max="3627" width="11.7109375" style="20" customWidth="1"/>
    <col min="3628" max="3639" width="0" style="20" hidden="1" customWidth="1"/>
    <col min="3640" max="3640" width="57" style="20" customWidth="1"/>
    <col min="3641" max="3653" width="9.140625" style="20"/>
    <col min="3654" max="3672" width="0" style="20" hidden="1" customWidth="1"/>
    <col min="3673" max="3839" width="9.140625" style="20"/>
    <col min="3840" max="3840" width="7.140625" style="20" customWidth="1"/>
    <col min="3841" max="3841" width="1.42578125" style="20" customWidth="1"/>
    <col min="3842" max="3842" width="3.5703125" style="20" customWidth="1"/>
    <col min="3843" max="3872" width="2.140625" style="20" customWidth="1"/>
    <col min="3873" max="3873" width="2.85546875" style="20" customWidth="1"/>
    <col min="3874" max="3876" width="2.140625" style="20" customWidth="1"/>
    <col min="3877" max="3877" width="7.140625" style="20" customWidth="1"/>
    <col min="3878" max="3878" width="2.85546875" style="20" customWidth="1"/>
    <col min="3879" max="3879" width="11.42578125" style="20" customWidth="1"/>
    <col min="3880" max="3880" width="6.42578125" style="20" customWidth="1"/>
    <col min="3881" max="3881" width="3.5703125" style="20" customWidth="1"/>
    <col min="3882" max="3882" width="1.42578125" style="20" customWidth="1"/>
    <col min="3883" max="3883" width="11.7109375" style="20" customWidth="1"/>
    <col min="3884" max="3895" width="0" style="20" hidden="1" customWidth="1"/>
    <col min="3896" max="3896" width="57" style="20" customWidth="1"/>
    <col min="3897" max="3909" width="9.140625" style="20"/>
    <col min="3910" max="3928" width="0" style="20" hidden="1" customWidth="1"/>
    <col min="3929" max="4095" width="9.140625" style="20"/>
    <col min="4096" max="4096" width="7.140625" style="20" customWidth="1"/>
    <col min="4097" max="4097" width="1.42578125" style="20" customWidth="1"/>
    <col min="4098" max="4098" width="3.5703125" style="20" customWidth="1"/>
    <col min="4099" max="4128" width="2.140625" style="20" customWidth="1"/>
    <col min="4129" max="4129" width="2.85546875" style="20" customWidth="1"/>
    <col min="4130" max="4132" width="2.140625" style="20" customWidth="1"/>
    <col min="4133" max="4133" width="7.140625" style="20" customWidth="1"/>
    <col min="4134" max="4134" width="2.85546875" style="20" customWidth="1"/>
    <col min="4135" max="4135" width="11.42578125" style="20" customWidth="1"/>
    <col min="4136" max="4136" width="6.42578125" style="20" customWidth="1"/>
    <col min="4137" max="4137" width="3.5703125" style="20" customWidth="1"/>
    <col min="4138" max="4138" width="1.42578125" style="20" customWidth="1"/>
    <col min="4139" max="4139" width="11.7109375" style="20" customWidth="1"/>
    <col min="4140" max="4151" width="0" style="20" hidden="1" customWidth="1"/>
    <col min="4152" max="4152" width="57" style="20" customWidth="1"/>
    <col min="4153" max="4165" width="9.140625" style="20"/>
    <col min="4166" max="4184" width="0" style="20" hidden="1" customWidth="1"/>
    <col min="4185" max="4351" width="9.140625" style="20"/>
    <col min="4352" max="4352" width="7.140625" style="20" customWidth="1"/>
    <col min="4353" max="4353" width="1.42578125" style="20" customWidth="1"/>
    <col min="4354" max="4354" width="3.5703125" style="20" customWidth="1"/>
    <col min="4355" max="4384" width="2.140625" style="20" customWidth="1"/>
    <col min="4385" max="4385" width="2.85546875" style="20" customWidth="1"/>
    <col min="4386" max="4388" width="2.140625" style="20" customWidth="1"/>
    <col min="4389" max="4389" width="7.140625" style="20" customWidth="1"/>
    <col min="4390" max="4390" width="2.85546875" style="20" customWidth="1"/>
    <col min="4391" max="4391" width="11.42578125" style="20" customWidth="1"/>
    <col min="4392" max="4392" width="6.42578125" style="20" customWidth="1"/>
    <col min="4393" max="4393" width="3.5703125" style="20" customWidth="1"/>
    <col min="4394" max="4394" width="1.42578125" style="20" customWidth="1"/>
    <col min="4395" max="4395" width="11.7109375" style="20" customWidth="1"/>
    <col min="4396" max="4407" width="0" style="20" hidden="1" customWidth="1"/>
    <col min="4408" max="4408" width="57" style="20" customWidth="1"/>
    <col min="4409" max="4421" width="9.140625" style="20"/>
    <col min="4422" max="4440" width="0" style="20" hidden="1" customWidth="1"/>
    <col min="4441" max="4607" width="9.140625" style="20"/>
    <col min="4608" max="4608" width="7.140625" style="20" customWidth="1"/>
    <col min="4609" max="4609" width="1.42578125" style="20" customWidth="1"/>
    <col min="4610" max="4610" width="3.5703125" style="20" customWidth="1"/>
    <col min="4611" max="4640" width="2.140625" style="20" customWidth="1"/>
    <col min="4641" max="4641" width="2.85546875" style="20" customWidth="1"/>
    <col min="4642" max="4644" width="2.140625" style="20" customWidth="1"/>
    <col min="4645" max="4645" width="7.140625" style="20" customWidth="1"/>
    <col min="4646" max="4646" width="2.85546875" style="20" customWidth="1"/>
    <col min="4647" max="4647" width="11.42578125" style="20" customWidth="1"/>
    <col min="4648" max="4648" width="6.42578125" style="20" customWidth="1"/>
    <col min="4649" max="4649" width="3.5703125" style="20" customWidth="1"/>
    <col min="4650" max="4650" width="1.42578125" style="20" customWidth="1"/>
    <col min="4651" max="4651" width="11.7109375" style="20" customWidth="1"/>
    <col min="4652" max="4663" width="0" style="20" hidden="1" customWidth="1"/>
    <col min="4664" max="4664" width="57" style="20" customWidth="1"/>
    <col min="4665" max="4677" width="9.140625" style="20"/>
    <col min="4678" max="4696" width="0" style="20" hidden="1" customWidth="1"/>
    <col min="4697" max="4863" width="9.140625" style="20"/>
    <col min="4864" max="4864" width="7.140625" style="20" customWidth="1"/>
    <col min="4865" max="4865" width="1.42578125" style="20" customWidth="1"/>
    <col min="4866" max="4866" width="3.5703125" style="20" customWidth="1"/>
    <col min="4867" max="4896" width="2.140625" style="20" customWidth="1"/>
    <col min="4897" max="4897" width="2.85546875" style="20" customWidth="1"/>
    <col min="4898" max="4900" width="2.140625" style="20" customWidth="1"/>
    <col min="4901" max="4901" width="7.140625" style="20" customWidth="1"/>
    <col min="4902" max="4902" width="2.85546875" style="20" customWidth="1"/>
    <col min="4903" max="4903" width="11.42578125" style="20" customWidth="1"/>
    <col min="4904" max="4904" width="6.42578125" style="20" customWidth="1"/>
    <col min="4905" max="4905" width="3.5703125" style="20" customWidth="1"/>
    <col min="4906" max="4906" width="1.42578125" style="20" customWidth="1"/>
    <col min="4907" max="4907" width="11.7109375" style="20" customWidth="1"/>
    <col min="4908" max="4919" width="0" style="20" hidden="1" customWidth="1"/>
    <col min="4920" max="4920" width="57" style="20" customWidth="1"/>
    <col min="4921" max="4933" width="9.140625" style="20"/>
    <col min="4934" max="4952" width="0" style="20" hidden="1" customWidth="1"/>
    <col min="4953" max="5119" width="9.140625" style="20"/>
    <col min="5120" max="5120" width="7.140625" style="20" customWidth="1"/>
    <col min="5121" max="5121" width="1.42578125" style="20" customWidth="1"/>
    <col min="5122" max="5122" width="3.5703125" style="20" customWidth="1"/>
    <col min="5123" max="5152" width="2.140625" style="20" customWidth="1"/>
    <col min="5153" max="5153" width="2.85546875" style="20" customWidth="1"/>
    <col min="5154" max="5156" width="2.140625" style="20" customWidth="1"/>
    <col min="5157" max="5157" width="7.140625" style="20" customWidth="1"/>
    <col min="5158" max="5158" width="2.85546875" style="20" customWidth="1"/>
    <col min="5159" max="5159" width="11.42578125" style="20" customWidth="1"/>
    <col min="5160" max="5160" width="6.42578125" style="20" customWidth="1"/>
    <col min="5161" max="5161" width="3.5703125" style="20" customWidth="1"/>
    <col min="5162" max="5162" width="1.42578125" style="20" customWidth="1"/>
    <col min="5163" max="5163" width="11.7109375" style="20" customWidth="1"/>
    <col min="5164" max="5175" width="0" style="20" hidden="1" customWidth="1"/>
    <col min="5176" max="5176" width="57" style="20" customWidth="1"/>
    <col min="5177" max="5189" width="9.140625" style="20"/>
    <col min="5190" max="5208" width="0" style="20" hidden="1" customWidth="1"/>
    <col min="5209" max="5375" width="9.140625" style="20"/>
    <col min="5376" max="5376" width="7.140625" style="20" customWidth="1"/>
    <col min="5377" max="5377" width="1.42578125" style="20" customWidth="1"/>
    <col min="5378" max="5378" width="3.5703125" style="20" customWidth="1"/>
    <col min="5379" max="5408" width="2.140625" style="20" customWidth="1"/>
    <col min="5409" max="5409" width="2.85546875" style="20" customWidth="1"/>
    <col min="5410" max="5412" width="2.140625" style="20" customWidth="1"/>
    <col min="5413" max="5413" width="7.140625" style="20" customWidth="1"/>
    <col min="5414" max="5414" width="2.85546875" style="20" customWidth="1"/>
    <col min="5415" max="5415" width="11.42578125" style="20" customWidth="1"/>
    <col min="5416" max="5416" width="6.42578125" style="20" customWidth="1"/>
    <col min="5417" max="5417" width="3.5703125" style="20" customWidth="1"/>
    <col min="5418" max="5418" width="1.42578125" style="20" customWidth="1"/>
    <col min="5419" max="5419" width="11.7109375" style="20" customWidth="1"/>
    <col min="5420" max="5431" width="0" style="20" hidden="1" customWidth="1"/>
    <col min="5432" max="5432" width="57" style="20" customWidth="1"/>
    <col min="5433" max="5445" width="9.140625" style="20"/>
    <col min="5446" max="5464" width="0" style="20" hidden="1" customWidth="1"/>
    <col min="5465" max="5631" width="9.140625" style="20"/>
    <col min="5632" max="5632" width="7.140625" style="20" customWidth="1"/>
    <col min="5633" max="5633" width="1.42578125" style="20" customWidth="1"/>
    <col min="5634" max="5634" width="3.5703125" style="20" customWidth="1"/>
    <col min="5635" max="5664" width="2.140625" style="20" customWidth="1"/>
    <col min="5665" max="5665" width="2.85546875" style="20" customWidth="1"/>
    <col min="5666" max="5668" width="2.140625" style="20" customWidth="1"/>
    <col min="5669" max="5669" width="7.140625" style="20" customWidth="1"/>
    <col min="5670" max="5670" width="2.85546875" style="20" customWidth="1"/>
    <col min="5671" max="5671" width="11.42578125" style="20" customWidth="1"/>
    <col min="5672" max="5672" width="6.42578125" style="20" customWidth="1"/>
    <col min="5673" max="5673" width="3.5703125" style="20" customWidth="1"/>
    <col min="5674" max="5674" width="1.42578125" style="20" customWidth="1"/>
    <col min="5675" max="5675" width="11.7109375" style="20" customWidth="1"/>
    <col min="5676" max="5687" width="0" style="20" hidden="1" customWidth="1"/>
    <col min="5688" max="5688" width="57" style="20" customWidth="1"/>
    <col min="5689" max="5701" width="9.140625" style="20"/>
    <col min="5702" max="5720" width="0" style="20" hidden="1" customWidth="1"/>
    <col min="5721" max="5887" width="9.140625" style="20"/>
    <col min="5888" max="5888" width="7.140625" style="20" customWidth="1"/>
    <col min="5889" max="5889" width="1.42578125" style="20" customWidth="1"/>
    <col min="5890" max="5890" width="3.5703125" style="20" customWidth="1"/>
    <col min="5891" max="5920" width="2.140625" style="20" customWidth="1"/>
    <col min="5921" max="5921" width="2.85546875" style="20" customWidth="1"/>
    <col min="5922" max="5924" width="2.140625" style="20" customWidth="1"/>
    <col min="5925" max="5925" width="7.140625" style="20" customWidth="1"/>
    <col min="5926" max="5926" width="2.85546875" style="20" customWidth="1"/>
    <col min="5927" max="5927" width="11.42578125" style="20" customWidth="1"/>
    <col min="5928" max="5928" width="6.42578125" style="20" customWidth="1"/>
    <col min="5929" max="5929" width="3.5703125" style="20" customWidth="1"/>
    <col min="5930" max="5930" width="1.42578125" style="20" customWidth="1"/>
    <col min="5931" max="5931" width="11.7109375" style="20" customWidth="1"/>
    <col min="5932" max="5943" width="0" style="20" hidden="1" customWidth="1"/>
    <col min="5944" max="5944" width="57" style="20" customWidth="1"/>
    <col min="5945" max="5957" width="9.140625" style="20"/>
    <col min="5958" max="5976" width="0" style="20" hidden="1" customWidth="1"/>
    <col min="5977" max="6143" width="9.140625" style="20"/>
    <col min="6144" max="6144" width="7.140625" style="20" customWidth="1"/>
    <col min="6145" max="6145" width="1.42578125" style="20" customWidth="1"/>
    <col min="6146" max="6146" width="3.5703125" style="20" customWidth="1"/>
    <col min="6147" max="6176" width="2.140625" style="20" customWidth="1"/>
    <col min="6177" max="6177" width="2.85546875" style="20" customWidth="1"/>
    <col min="6178" max="6180" width="2.140625" style="20" customWidth="1"/>
    <col min="6181" max="6181" width="7.140625" style="20" customWidth="1"/>
    <col min="6182" max="6182" width="2.85546875" style="20" customWidth="1"/>
    <col min="6183" max="6183" width="11.42578125" style="20" customWidth="1"/>
    <col min="6184" max="6184" width="6.42578125" style="20" customWidth="1"/>
    <col min="6185" max="6185" width="3.5703125" style="20" customWidth="1"/>
    <col min="6186" max="6186" width="1.42578125" style="20" customWidth="1"/>
    <col min="6187" max="6187" width="11.7109375" style="20" customWidth="1"/>
    <col min="6188" max="6199" width="0" style="20" hidden="1" customWidth="1"/>
    <col min="6200" max="6200" width="57" style="20" customWidth="1"/>
    <col min="6201" max="6213" width="9.140625" style="20"/>
    <col min="6214" max="6232" width="0" style="20" hidden="1" customWidth="1"/>
    <col min="6233" max="6399" width="9.140625" style="20"/>
    <col min="6400" max="6400" width="7.140625" style="20" customWidth="1"/>
    <col min="6401" max="6401" width="1.42578125" style="20" customWidth="1"/>
    <col min="6402" max="6402" width="3.5703125" style="20" customWidth="1"/>
    <col min="6403" max="6432" width="2.140625" style="20" customWidth="1"/>
    <col min="6433" max="6433" width="2.85546875" style="20" customWidth="1"/>
    <col min="6434" max="6436" width="2.140625" style="20" customWidth="1"/>
    <col min="6437" max="6437" width="7.140625" style="20" customWidth="1"/>
    <col min="6438" max="6438" width="2.85546875" style="20" customWidth="1"/>
    <col min="6439" max="6439" width="11.42578125" style="20" customWidth="1"/>
    <col min="6440" max="6440" width="6.42578125" style="20" customWidth="1"/>
    <col min="6441" max="6441" width="3.5703125" style="20" customWidth="1"/>
    <col min="6442" max="6442" width="1.42578125" style="20" customWidth="1"/>
    <col min="6443" max="6443" width="11.7109375" style="20" customWidth="1"/>
    <col min="6444" max="6455" width="0" style="20" hidden="1" customWidth="1"/>
    <col min="6456" max="6456" width="57" style="20" customWidth="1"/>
    <col min="6457" max="6469" width="9.140625" style="20"/>
    <col min="6470" max="6488" width="0" style="20" hidden="1" customWidth="1"/>
    <col min="6489" max="6655" width="9.140625" style="20"/>
    <col min="6656" max="6656" width="7.140625" style="20" customWidth="1"/>
    <col min="6657" max="6657" width="1.42578125" style="20" customWidth="1"/>
    <col min="6658" max="6658" width="3.5703125" style="20" customWidth="1"/>
    <col min="6659" max="6688" width="2.140625" style="20" customWidth="1"/>
    <col min="6689" max="6689" width="2.85546875" style="20" customWidth="1"/>
    <col min="6690" max="6692" width="2.140625" style="20" customWidth="1"/>
    <col min="6693" max="6693" width="7.140625" style="20" customWidth="1"/>
    <col min="6694" max="6694" width="2.85546875" style="20" customWidth="1"/>
    <col min="6695" max="6695" width="11.42578125" style="20" customWidth="1"/>
    <col min="6696" max="6696" width="6.42578125" style="20" customWidth="1"/>
    <col min="6697" max="6697" width="3.5703125" style="20" customWidth="1"/>
    <col min="6698" max="6698" width="1.42578125" style="20" customWidth="1"/>
    <col min="6699" max="6699" width="11.7109375" style="20" customWidth="1"/>
    <col min="6700" max="6711" width="0" style="20" hidden="1" customWidth="1"/>
    <col min="6712" max="6712" width="57" style="20" customWidth="1"/>
    <col min="6713" max="6725" width="9.140625" style="20"/>
    <col min="6726" max="6744" width="0" style="20" hidden="1" customWidth="1"/>
    <col min="6745" max="6911" width="9.140625" style="20"/>
    <col min="6912" max="6912" width="7.140625" style="20" customWidth="1"/>
    <col min="6913" max="6913" width="1.42578125" style="20" customWidth="1"/>
    <col min="6914" max="6914" width="3.5703125" style="20" customWidth="1"/>
    <col min="6915" max="6944" width="2.140625" style="20" customWidth="1"/>
    <col min="6945" max="6945" width="2.85546875" style="20" customWidth="1"/>
    <col min="6946" max="6948" width="2.140625" style="20" customWidth="1"/>
    <col min="6949" max="6949" width="7.140625" style="20" customWidth="1"/>
    <col min="6950" max="6950" width="2.85546875" style="20" customWidth="1"/>
    <col min="6951" max="6951" width="11.42578125" style="20" customWidth="1"/>
    <col min="6952" max="6952" width="6.42578125" style="20" customWidth="1"/>
    <col min="6953" max="6953" width="3.5703125" style="20" customWidth="1"/>
    <col min="6954" max="6954" width="1.42578125" style="20" customWidth="1"/>
    <col min="6955" max="6955" width="11.7109375" style="20" customWidth="1"/>
    <col min="6956" max="6967" width="0" style="20" hidden="1" customWidth="1"/>
    <col min="6968" max="6968" width="57" style="20" customWidth="1"/>
    <col min="6969" max="6981" width="9.140625" style="20"/>
    <col min="6982" max="7000" width="0" style="20" hidden="1" customWidth="1"/>
    <col min="7001" max="7167" width="9.140625" style="20"/>
    <col min="7168" max="7168" width="7.140625" style="20" customWidth="1"/>
    <col min="7169" max="7169" width="1.42578125" style="20" customWidth="1"/>
    <col min="7170" max="7170" width="3.5703125" style="20" customWidth="1"/>
    <col min="7171" max="7200" width="2.140625" style="20" customWidth="1"/>
    <col min="7201" max="7201" width="2.85546875" style="20" customWidth="1"/>
    <col min="7202" max="7204" width="2.140625" style="20" customWidth="1"/>
    <col min="7205" max="7205" width="7.140625" style="20" customWidth="1"/>
    <col min="7206" max="7206" width="2.85546875" style="20" customWidth="1"/>
    <col min="7207" max="7207" width="11.42578125" style="20" customWidth="1"/>
    <col min="7208" max="7208" width="6.42578125" style="20" customWidth="1"/>
    <col min="7209" max="7209" width="3.5703125" style="20" customWidth="1"/>
    <col min="7210" max="7210" width="1.42578125" style="20" customWidth="1"/>
    <col min="7211" max="7211" width="11.7109375" style="20" customWidth="1"/>
    <col min="7212" max="7223" width="0" style="20" hidden="1" customWidth="1"/>
    <col min="7224" max="7224" width="57" style="20" customWidth="1"/>
    <col min="7225" max="7237" width="9.140625" style="20"/>
    <col min="7238" max="7256" width="0" style="20" hidden="1" customWidth="1"/>
    <col min="7257" max="7423" width="9.140625" style="20"/>
    <col min="7424" max="7424" width="7.140625" style="20" customWidth="1"/>
    <col min="7425" max="7425" width="1.42578125" style="20" customWidth="1"/>
    <col min="7426" max="7426" width="3.5703125" style="20" customWidth="1"/>
    <col min="7427" max="7456" width="2.140625" style="20" customWidth="1"/>
    <col min="7457" max="7457" width="2.85546875" style="20" customWidth="1"/>
    <col min="7458" max="7460" width="2.140625" style="20" customWidth="1"/>
    <col min="7461" max="7461" width="7.140625" style="20" customWidth="1"/>
    <col min="7462" max="7462" width="2.85546875" style="20" customWidth="1"/>
    <col min="7463" max="7463" width="11.42578125" style="20" customWidth="1"/>
    <col min="7464" max="7464" width="6.42578125" style="20" customWidth="1"/>
    <col min="7465" max="7465" width="3.5703125" style="20" customWidth="1"/>
    <col min="7466" max="7466" width="1.42578125" style="20" customWidth="1"/>
    <col min="7467" max="7467" width="11.7109375" style="20" customWidth="1"/>
    <col min="7468" max="7479" width="0" style="20" hidden="1" customWidth="1"/>
    <col min="7480" max="7480" width="57" style="20" customWidth="1"/>
    <col min="7481" max="7493" width="9.140625" style="20"/>
    <col min="7494" max="7512" width="0" style="20" hidden="1" customWidth="1"/>
    <col min="7513" max="7679" width="9.140625" style="20"/>
    <col min="7680" max="7680" width="7.140625" style="20" customWidth="1"/>
    <col min="7681" max="7681" width="1.42578125" style="20" customWidth="1"/>
    <col min="7682" max="7682" width="3.5703125" style="20" customWidth="1"/>
    <col min="7683" max="7712" width="2.140625" style="20" customWidth="1"/>
    <col min="7713" max="7713" width="2.85546875" style="20" customWidth="1"/>
    <col min="7714" max="7716" width="2.140625" style="20" customWidth="1"/>
    <col min="7717" max="7717" width="7.140625" style="20" customWidth="1"/>
    <col min="7718" max="7718" width="2.85546875" style="20" customWidth="1"/>
    <col min="7719" max="7719" width="11.42578125" style="20" customWidth="1"/>
    <col min="7720" max="7720" width="6.42578125" style="20" customWidth="1"/>
    <col min="7721" max="7721" width="3.5703125" style="20" customWidth="1"/>
    <col min="7722" max="7722" width="1.42578125" style="20" customWidth="1"/>
    <col min="7723" max="7723" width="11.7109375" style="20" customWidth="1"/>
    <col min="7724" max="7735" width="0" style="20" hidden="1" customWidth="1"/>
    <col min="7736" max="7736" width="57" style="20" customWidth="1"/>
    <col min="7737" max="7749" width="9.140625" style="20"/>
    <col min="7750" max="7768" width="0" style="20" hidden="1" customWidth="1"/>
    <col min="7769" max="7935" width="9.140625" style="20"/>
    <col min="7936" max="7936" width="7.140625" style="20" customWidth="1"/>
    <col min="7937" max="7937" width="1.42578125" style="20" customWidth="1"/>
    <col min="7938" max="7938" width="3.5703125" style="20" customWidth="1"/>
    <col min="7939" max="7968" width="2.140625" style="20" customWidth="1"/>
    <col min="7969" max="7969" width="2.85546875" style="20" customWidth="1"/>
    <col min="7970" max="7972" width="2.140625" style="20" customWidth="1"/>
    <col min="7973" max="7973" width="7.140625" style="20" customWidth="1"/>
    <col min="7974" max="7974" width="2.85546875" style="20" customWidth="1"/>
    <col min="7975" max="7975" width="11.42578125" style="20" customWidth="1"/>
    <col min="7976" max="7976" width="6.42578125" style="20" customWidth="1"/>
    <col min="7977" max="7977" width="3.5703125" style="20" customWidth="1"/>
    <col min="7978" max="7978" width="1.42578125" style="20" customWidth="1"/>
    <col min="7979" max="7979" width="11.7109375" style="20" customWidth="1"/>
    <col min="7980" max="7991" width="0" style="20" hidden="1" customWidth="1"/>
    <col min="7992" max="7992" width="57" style="20" customWidth="1"/>
    <col min="7993" max="8005" width="9.140625" style="20"/>
    <col min="8006" max="8024" width="0" style="20" hidden="1" customWidth="1"/>
    <col min="8025" max="8191" width="9.140625" style="20"/>
    <col min="8192" max="8192" width="7.140625" style="20" customWidth="1"/>
    <col min="8193" max="8193" width="1.42578125" style="20" customWidth="1"/>
    <col min="8194" max="8194" width="3.5703125" style="20" customWidth="1"/>
    <col min="8195" max="8224" width="2.140625" style="20" customWidth="1"/>
    <col min="8225" max="8225" width="2.85546875" style="20" customWidth="1"/>
    <col min="8226" max="8228" width="2.140625" style="20" customWidth="1"/>
    <col min="8229" max="8229" width="7.140625" style="20" customWidth="1"/>
    <col min="8230" max="8230" width="2.85546875" style="20" customWidth="1"/>
    <col min="8231" max="8231" width="11.42578125" style="20" customWidth="1"/>
    <col min="8232" max="8232" width="6.42578125" style="20" customWidth="1"/>
    <col min="8233" max="8233" width="3.5703125" style="20" customWidth="1"/>
    <col min="8234" max="8234" width="1.42578125" style="20" customWidth="1"/>
    <col min="8235" max="8235" width="11.7109375" style="20" customWidth="1"/>
    <col min="8236" max="8247" width="0" style="20" hidden="1" customWidth="1"/>
    <col min="8248" max="8248" width="57" style="20" customWidth="1"/>
    <col min="8249" max="8261" width="9.140625" style="20"/>
    <col min="8262" max="8280" width="0" style="20" hidden="1" customWidth="1"/>
    <col min="8281" max="8447" width="9.140625" style="20"/>
    <col min="8448" max="8448" width="7.140625" style="20" customWidth="1"/>
    <col min="8449" max="8449" width="1.42578125" style="20" customWidth="1"/>
    <col min="8450" max="8450" width="3.5703125" style="20" customWidth="1"/>
    <col min="8451" max="8480" width="2.140625" style="20" customWidth="1"/>
    <col min="8481" max="8481" width="2.85546875" style="20" customWidth="1"/>
    <col min="8482" max="8484" width="2.140625" style="20" customWidth="1"/>
    <col min="8485" max="8485" width="7.140625" style="20" customWidth="1"/>
    <col min="8486" max="8486" width="2.85546875" style="20" customWidth="1"/>
    <col min="8487" max="8487" width="11.42578125" style="20" customWidth="1"/>
    <col min="8488" max="8488" width="6.42578125" style="20" customWidth="1"/>
    <col min="8489" max="8489" width="3.5703125" style="20" customWidth="1"/>
    <col min="8490" max="8490" width="1.42578125" style="20" customWidth="1"/>
    <col min="8491" max="8491" width="11.7109375" style="20" customWidth="1"/>
    <col min="8492" max="8503" width="0" style="20" hidden="1" customWidth="1"/>
    <col min="8504" max="8504" width="57" style="20" customWidth="1"/>
    <col min="8505" max="8517" width="9.140625" style="20"/>
    <col min="8518" max="8536" width="0" style="20" hidden="1" customWidth="1"/>
    <col min="8537" max="8703" width="9.140625" style="20"/>
    <col min="8704" max="8704" width="7.140625" style="20" customWidth="1"/>
    <col min="8705" max="8705" width="1.42578125" style="20" customWidth="1"/>
    <col min="8706" max="8706" width="3.5703125" style="20" customWidth="1"/>
    <col min="8707" max="8736" width="2.140625" style="20" customWidth="1"/>
    <col min="8737" max="8737" width="2.85546875" style="20" customWidth="1"/>
    <col min="8738" max="8740" width="2.140625" style="20" customWidth="1"/>
    <col min="8741" max="8741" width="7.140625" style="20" customWidth="1"/>
    <col min="8742" max="8742" width="2.85546875" style="20" customWidth="1"/>
    <col min="8743" max="8743" width="11.42578125" style="20" customWidth="1"/>
    <col min="8744" max="8744" width="6.42578125" style="20" customWidth="1"/>
    <col min="8745" max="8745" width="3.5703125" style="20" customWidth="1"/>
    <col min="8746" max="8746" width="1.42578125" style="20" customWidth="1"/>
    <col min="8747" max="8747" width="11.7109375" style="20" customWidth="1"/>
    <col min="8748" max="8759" width="0" style="20" hidden="1" customWidth="1"/>
    <col min="8760" max="8760" width="57" style="20" customWidth="1"/>
    <col min="8761" max="8773" width="9.140625" style="20"/>
    <col min="8774" max="8792" width="0" style="20" hidden="1" customWidth="1"/>
    <col min="8793" max="8959" width="9.140625" style="20"/>
    <col min="8960" max="8960" width="7.140625" style="20" customWidth="1"/>
    <col min="8961" max="8961" width="1.42578125" style="20" customWidth="1"/>
    <col min="8962" max="8962" width="3.5703125" style="20" customWidth="1"/>
    <col min="8963" max="8992" width="2.140625" style="20" customWidth="1"/>
    <col min="8993" max="8993" width="2.85546875" style="20" customWidth="1"/>
    <col min="8994" max="8996" width="2.140625" style="20" customWidth="1"/>
    <col min="8997" max="8997" width="7.140625" style="20" customWidth="1"/>
    <col min="8998" max="8998" width="2.85546875" style="20" customWidth="1"/>
    <col min="8999" max="8999" width="11.42578125" style="20" customWidth="1"/>
    <col min="9000" max="9000" width="6.42578125" style="20" customWidth="1"/>
    <col min="9001" max="9001" width="3.5703125" style="20" customWidth="1"/>
    <col min="9002" max="9002" width="1.42578125" style="20" customWidth="1"/>
    <col min="9003" max="9003" width="11.7109375" style="20" customWidth="1"/>
    <col min="9004" max="9015" width="0" style="20" hidden="1" customWidth="1"/>
    <col min="9016" max="9016" width="57" style="20" customWidth="1"/>
    <col min="9017" max="9029" width="9.140625" style="20"/>
    <col min="9030" max="9048" width="0" style="20" hidden="1" customWidth="1"/>
    <col min="9049" max="9215" width="9.140625" style="20"/>
    <col min="9216" max="9216" width="7.140625" style="20" customWidth="1"/>
    <col min="9217" max="9217" width="1.42578125" style="20" customWidth="1"/>
    <col min="9218" max="9218" width="3.5703125" style="20" customWidth="1"/>
    <col min="9219" max="9248" width="2.140625" style="20" customWidth="1"/>
    <col min="9249" max="9249" width="2.85546875" style="20" customWidth="1"/>
    <col min="9250" max="9252" width="2.140625" style="20" customWidth="1"/>
    <col min="9253" max="9253" width="7.140625" style="20" customWidth="1"/>
    <col min="9254" max="9254" width="2.85546875" style="20" customWidth="1"/>
    <col min="9255" max="9255" width="11.42578125" style="20" customWidth="1"/>
    <col min="9256" max="9256" width="6.42578125" style="20" customWidth="1"/>
    <col min="9257" max="9257" width="3.5703125" style="20" customWidth="1"/>
    <col min="9258" max="9258" width="1.42578125" style="20" customWidth="1"/>
    <col min="9259" max="9259" width="11.7109375" style="20" customWidth="1"/>
    <col min="9260" max="9271" width="0" style="20" hidden="1" customWidth="1"/>
    <col min="9272" max="9272" width="57" style="20" customWidth="1"/>
    <col min="9273" max="9285" width="9.140625" style="20"/>
    <col min="9286" max="9304" width="0" style="20" hidden="1" customWidth="1"/>
    <col min="9305" max="9471" width="9.140625" style="20"/>
    <col min="9472" max="9472" width="7.140625" style="20" customWidth="1"/>
    <col min="9473" max="9473" width="1.42578125" style="20" customWidth="1"/>
    <col min="9474" max="9474" width="3.5703125" style="20" customWidth="1"/>
    <col min="9475" max="9504" width="2.140625" style="20" customWidth="1"/>
    <col min="9505" max="9505" width="2.85546875" style="20" customWidth="1"/>
    <col min="9506" max="9508" width="2.140625" style="20" customWidth="1"/>
    <col min="9509" max="9509" width="7.140625" style="20" customWidth="1"/>
    <col min="9510" max="9510" width="2.85546875" style="20" customWidth="1"/>
    <col min="9511" max="9511" width="11.42578125" style="20" customWidth="1"/>
    <col min="9512" max="9512" width="6.42578125" style="20" customWidth="1"/>
    <col min="9513" max="9513" width="3.5703125" style="20" customWidth="1"/>
    <col min="9514" max="9514" width="1.42578125" style="20" customWidth="1"/>
    <col min="9515" max="9515" width="11.7109375" style="20" customWidth="1"/>
    <col min="9516" max="9527" width="0" style="20" hidden="1" customWidth="1"/>
    <col min="9528" max="9528" width="57" style="20" customWidth="1"/>
    <col min="9529" max="9541" width="9.140625" style="20"/>
    <col min="9542" max="9560" width="0" style="20" hidden="1" customWidth="1"/>
    <col min="9561" max="9727" width="9.140625" style="20"/>
    <col min="9728" max="9728" width="7.140625" style="20" customWidth="1"/>
    <col min="9729" max="9729" width="1.42578125" style="20" customWidth="1"/>
    <col min="9730" max="9730" width="3.5703125" style="20" customWidth="1"/>
    <col min="9731" max="9760" width="2.140625" style="20" customWidth="1"/>
    <col min="9761" max="9761" width="2.85546875" style="20" customWidth="1"/>
    <col min="9762" max="9764" width="2.140625" style="20" customWidth="1"/>
    <col min="9765" max="9765" width="7.140625" style="20" customWidth="1"/>
    <col min="9766" max="9766" width="2.85546875" style="20" customWidth="1"/>
    <col min="9767" max="9767" width="11.42578125" style="20" customWidth="1"/>
    <col min="9768" max="9768" width="6.42578125" style="20" customWidth="1"/>
    <col min="9769" max="9769" width="3.5703125" style="20" customWidth="1"/>
    <col min="9770" max="9770" width="1.42578125" style="20" customWidth="1"/>
    <col min="9771" max="9771" width="11.7109375" style="20" customWidth="1"/>
    <col min="9772" max="9783" width="0" style="20" hidden="1" customWidth="1"/>
    <col min="9784" max="9784" width="57" style="20" customWidth="1"/>
    <col min="9785" max="9797" width="9.140625" style="20"/>
    <col min="9798" max="9816" width="0" style="20" hidden="1" customWidth="1"/>
    <col min="9817" max="9983" width="9.140625" style="20"/>
    <col min="9984" max="9984" width="7.140625" style="20" customWidth="1"/>
    <col min="9985" max="9985" width="1.42578125" style="20" customWidth="1"/>
    <col min="9986" max="9986" width="3.5703125" style="20" customWidth="1"/>
    <col min="9987" max="10016" width="2.140625" style="20" customWidth="1"/>
    <col min="10017" max="10017" width="2.85546875" style="20" customWidth="1"/>
    <col min="10018" max="10020" width="2.140625" style="20" customWidth="1"/>
    <col min="10021" max="10021" width="7.140625" style="20" customWidth="1"/>
    <col min="10022" max="10022" width="2.85546875" style="20" customWidth="1"/>
    <col min="10023" max="10023" width="11.42578125" style="20" customWidth="1"/>
    <col min="10024" max="10024" width="6.42578125" style="20" customWidth="1"/>
    <col min="10025" max="10025" width="3.5703125" style="20" customWidth="1"/>
    <col min="10026" max="10026" width="1.42578125" style="20" customWidth="1"/>
    <col min="10027" max="10027" width="11.7109375" style="20" customWidth="1"/>
    <col min="10028" max="10039" width="0" style="20" hidden="1" customWidth="1"/>
    <col min="10040" max="10040" width="57" style="20" customWidth="1"/>
    <col min="10041" max="10053" width="9.140625" style="20"/>
    <col min="10054" max="10072" width="0" style="20" hidden="1" customWidth="1"/>
    <col min="10073" max="10239" width="9.140625" style="20"/>
    <col min="10240" max="10240" width="7.140625" style="20" customWidth="1"/>
    <col min="10241" max="10241" width="1.42578125" style="20" customWidth="1"/>
    <col min="10242" max="10242" width="3.5703125" style="20" customWidth="1"/>
    <col min="10243" max="10272" width="2.140625" style="20" customWidth="1"/>
    <col min="10273" max="10273" width="2.85546875" style="20" customWidth="1"/>
    <col min="10274" max="10276" width="2.140625" style="20" customWidth="1"/>
    <col min="10277" max="10277" width="7.140625" style="20" customWidth="1"/>
    <col min="10278" max="10278" width="2.85546875" style="20" customWidth="1"/>
    <col min="10279" max="10279" width="11.42578125" style="20" customWidth="1"/>
    <col min="10280" max="10280" width="6.42578125" style="20" customWidth="1"/>
    <col min="10281" max="10281" width="3.5703125" style="20" customWidth="1"/>
    <col min="10282" max="10282" width="1.42578125" style="20" customWidth="1"/>
    <col min="10283" max="10283" width="11.7109375" style="20" customWidth="1"/>
    <col min="10284" max="10295" width="0" style="20" hidden="1" customWidth="1"/>
    <col min="10296" max="10296" width="57" style="20" customWidth="1"/>
    <col min="10297" max="10309" width="9.140625" style="20"/>
    <col min="10310" max="10328" width="0" style="20" hidden="1" customWidth="1"/>
    <col min="10329" max="10495" width="9.140625" style="20"/>
    <col min="10496" max="10496" width="7.140625" style="20" customWidth="1"/>
    <col min="10497" max="10497" width="1.42578125" style="20" customWidth="1"/>
    <col min="10498" max="10498" width="3.5703125" style="20" customWidth="1"/>
    <col min="10499" max="10528" width="2.140625" style="20" customWidth="1"/>
    <col min="10529" max="10529" width="2.85546875" style="20" customWidth="1"/>
    <col min="10530" max="10532" width="2.140625" style="20" customWidth="1"/>
    <col min="10533" max="10533" width="7.140625" style="20" customWidth="1"/>
    <col min="10534" max="10534" width="2.85546875" style="20" customWidth="1"/>
    <col min="10535" max="10535" width="11.42578125" style="20" customWidth="1"/>
    <col min="10536" max="10536" width="6.42578125" style="20" customWidth="1"/>
    <col min="10537" max="10537" width="3.5703125" style="20" customWidth="1"/>
    <col min="10538" max="10538" width="1.42578125" style="20" customWidth="1"/>
    <col min="10539" max="10539" width="11.7109375" style="20" customWidth="1"/>
    <col min="10540" max="10551" width="0" style="20" hidden="1" customWidth="1"/>
    <col min="10552" max="10552" width="57" style="20" customWidth="1"/>
    <col min="10553" max="10565" width="9.140625" style="20"/>
    <col min="10566" max="10584" width="0" style="20" hidden="1" customWidth="1"/>
    <col min="10585" max="10751" width="9.140625" style="20"/>
    <col min="10752" max="10752" width="7.140625" style="20" customWidth="1"/>
    <col min="10753" max="10753" width="1.42578125" style="20" customWidth="1"/>
    <col min="10754" max="10754" width="3.5703125" style="20" customWidth="1"/>
    <col min="10755" max="10784" width="2.140625" style="20" customWidth="1"/>
    <col min="10785" max="10785" width="2.85546875" style="20" customWidth="1"/>
    <col min="10786" max="10788" width="2.140625" style="20" customWidth="1"/>
    <col min="10789" max="10789" width="7.140625" style="20" customWidth="1"/>
    <col min="10790" max="10790" width="2.85546875" style="20" customWidth="1"/>
    <col min="10791" max="10791" width="11.42578125" style="20" customWidth="1"/>
    <col min="10792" max="10792" width="6.42578125" style="20" customWidth="1"/>
    <col min="10793" max="10793" width="3.5703125" style="20" customWidth="1"/>
    <col min="10794" max="10794" width="1.42578125" style="20" customWidth="1"/>
    <col min="10795" max="10795" width="11.7109375" style="20" customWidth="1"/>
    <col min="10796" max="10807" width="0" style="20" hidden="1" customWidth="1"/>
    <col min="10808" max="10808" width="57" style="20" customWidth="1"/>
    <col min="10809" max="10821" width="9.140625" style="20"/>
    <col min="10822" max="10840" width="0" style="20" hidden="1" customWidth="1"/>
    <col min="10841" max="11007" width="9.140625" style="20"/>
    <col min="11008" max="11008" width="7.140625" style="20" customWidth="1"/>
    <col min="11009" max="11009" width="1.42578125" style="20" customWidth="1"/>
    <col min="11010" max="11010" width="3.5703125" style="20" customWidth="1"/>
    <col min="11011" max="11040" width="2.140625" style="20" customWidth="1"/>
    <col min="11041" max="11041" width="2.85546875" style="20" customWidth="1"/>
    <col min="11042" max="11044" width="2.140625" style="20" customWidth="1"/>
    <col min="11045" max="11045" width="7.140625" style="20" customWidth="1"/>
    <col min="11046" max="11046" width="2.85546875" style="20" customWidth="1"/>
    <col min="11047" max="11047" width="11.42578125" style="20" customWidth="1"/>
    <col min="11048" max="11048" width="6.42578125" style="20" customWidth="1"/>
    <col min="11049" max="11049" width="3.5703125" style="20" customWidth="1"/>
    <col min="11050" max="11050" width="1.42578125" style="20" customWidth="1"/>
    <col min="11051" max="11051" width="11.7109375" style="20" customWidth="1"/>
    <col min="11052" max="11063" width="0" style="20" hidden="1" customWidth="1"/>
    <col min="11064" max="11064" width="57" style="20" customWidth="1"/>
    <col min="11065" max="11077" width="9.140625" style="20"/>
    <col min="11078" max="11096" width="0" style="20" hidden="1" customWidth="1"/>
    <col min="11097" max="11263" width="9.140625" style="20"/>
    <col min="11264" max="11264" width="7.140625" style="20" customWidth="1"/>
    <col min="11265" max="11265" width="1.42578125" style="20" customWidth="1"/>
    <col min="11266" max="11266" width="3.5703125" style="20" customWidth="1"/>
    <col min="11267" max="11296" width="2.140625" style="20" customWidth="1"/>
    <col min="11297" max="11297" width="2.85546875" style="20" customWidth="1"/>
    <col min="11298" max="11300" width="2.140625" style="20" customWidth="1"/>
    <col min="11301" max="11301" width="7.140625" style="20" customWidth="1"/>
    <col min="11302" max="11302" width="2.85546875" style="20" customWidth="1"/>
    <col min="11303" max="11303" width="11.42578125" style="20" customWidth="1"/>
    <col min="11304" max="11304" width="6.42578125" style="20" customWidth="1"/>
    <col min="11305" max="11305" width="3.5703125" style="20" customWidth="1"/>
    <col min="11306" max="11306" width="1.42578125" style="20" customWidth="1"/>
    <col min="11307" max="11307" width="11.7109375" style="20" customWidth="1"/>
    <col min="11308" max="11319" width="0" style="20" hidden="1" customWidth="1"/>
    <col min="11320" max="11320" width="57" style="20" customWidth="1"/>
    <col min="11321" max="11333" width="9.140625" style="20"/>
    <col min="11334" max="11352" width="0" style="20" hidden="1" customWidth="1"/>
    <col min="11353" max="11519" width="9.140625" style="20"/>
    <col min="11520" max="11520" width="7.140625" style="20" customWidth="1"/>
    <col min="11521" max="11521" width="1.42578125" style="20" customWidth="1"/>
    <col min="11522" max="11522" width="3.5703125" style="20" customWidth="1"/>
    <col min="11523" max="11552" width="2.140625" style="20" customWidth="1"/>
    <col min="11553" max="11553" width="2.85546875" style="20" customWidth="1"/>
    <col min="11554" max="11556" width="2.140625" style="20" customWidth="1"/>
    <col min="11557" max="11557" width="7.140625" style="20" customWidth="1"/>
    <col min="11558" max="11558" width="2.85546875" style="20" customWidth="1"/>
    <col min="11559" max="11559" width="11.42578125" style="20" customWidth="1"/>
    <col min="11560" max="11560" width="6.42578125" style="20" customWidth="1"/>
    <col min="11561" max="11561" width="3.5703125" style="20" customWidth="1"/>
    <col min="11562" max="11562" width="1.42578125" style="20" customWidth="1"/>
    <col min="11563" max="11563" width="11.7109375" style="20" customWidth="1"/>
    <col min="11564" max="11575" width="0" style="20" hidden="1" customWidth="1"/>
    <col min="11576" max="11576" width="57" style="20" customWidth="1"/>
    <col min="11577" max="11589" width="9.140625" style="20"/>
    <col min="11590" max="11608" width="0" style="20" hidden="1" customWidth="1"/>
    <col min="11609" max="11775" width="9.140625" style="20"/>
    <col min="11776" max="11776" width="7.140625" style="20" customWidth="1"/>
    <col min="11777" max="11777" width="1.42578125" style="20" customWidth="1"/>
    <col min="11778" max="11778" width="3.5703125" style="20" customWidth="1"/>
    <col min="11779" max="11808" width="2.140625" style="20" customWidth="1"/>
    <col min="11809" max="11809" width="2.85546875" style="20" customWidth="1"/>
    <col min="11810" max="11812" width="2.140625" style="20" customWidth="1"/>
    <col min="11813" max="11813" width="7.140625" style="20" customWidth="1"/>
    <col min="11814" max="11814" width="2.85546875" style="20" customWidth="1"/>
    <col min="11815" max="11815" width="11.42578125" style="20" customWidth="1"/>
    <col min="11816" max="11816" width="6.42578125" style="20" customWidth="1"/>
    <col min="11817" max="11817" width="3.5703125" style="20" customWidth="1"/>
    <col min="11818" max="11818" width="1.42578125" style="20" customWidth="1"/>
    <col min="11819" max="11819" width="11.7109375" style="20" customWidth="1"/>
    <col min="11820" max="11831" width="0" style="20" hidden="1" customWidth="1"/>
    <col min="11832" max="11832" width="57" style="20" customWidth="1"/>
    <col min="11833" max="11845" width="9.140625" style="20"/>
    <col min="11846" max="11864" width="0" style="20" hidden="1" customWidth="1"/>
    <col min="11865" max="12031" width="9.140625" style="20"/>
    <col min="12032" max="12032" width="7.140625" style="20" customWidth="1"/>
    <col min="12033" max="12033" width="1.42578125" style="20" customWidth="1"/>
    <col min="12034" max="12034" width="3.5703125" style="20" customWidth="1"/>
    <col min="12035" max="12064" width="2.140625" style="20" customWidth="1"/>
    <col min="12065" max="12065" width="2.85546875" style="20" customWidth="1"/>
    <col min="12066" max="12068" width="2.140625" style="20" customWidth="1"/>
    <col min="12069" max="12069" width="7.140625" style="20" customWidth="1"/>
    <col min="12070" max="12070" width="2.85546875" style="20" customWidth="1"/>
    <col min="12071" max="12071" width="11.42578125" style="20" customWidth="1"/>
    <col min="12072" max="12072" width="6.42578125" style="20" customWidth="1"/>
    <col min="12073" max="12073" width="3.5703125" style="20" customWidth="1"/>
    <col min="12074" max="12074" width="1.42578125" style="20" customWidth="1"/>
    <col min="12075" max="12075" width="11.7109375" style="20" customWidth="1"/>
    <col min="12076" max="12087" width="0" style="20" hidden="1" customWidth="1"/>
    <col min="12088" max="12088" width="57" style="20" customWidth="1"/>
    <col min="12089" max="12101" width="9.140625" style="20"/>
    <col min="12102" max="12120" width="0" style="20" hidden="1" customWidth="1"/>
    <col min="12121" max="12287" width="9.140625" style="20"/>
    <col min="12288" max="12288" width="7.140625" style="20" customWidth="1"/>
    <col min="12289" max="12289" width="1.42578125" style="20" customWidth="1"/>
    <col min="12290" max="12290" width="3.5703125" style="20" customWidth="1"/>
    <col min="12291" max="12320" width="2.140625" style="20" customWidth="1"/>
    <col min="12321" max="12321" width="2.85546875" style="20" customWidth="1"/>
    <col min="12322" max="12324" width="2.140625" style="20" customWidth="1"/>
    <col min="12325" max="12325" width="7.140625" style="20" customWidth="1"/>
    <col min="12326" max="12326" width="2.85546875" style="20" customWidth="1"/>
    <col min="12327" max="12327" width="11.42578125" style="20" customWidth="1"/>
    <col min="12328" max="12328" width="6.42578125" style="20" customWidth="1"/>
    <col min="12329" max="12329" width="3.5703125" style="20" customWidth="1"/>
    <col min="12330" max="12330" width="1.42578125" style="20" customWidth="1"/>
    <col min="12331" max="12331" width="11.7109375" style="20" customWidth="1"/>
    <col min="12332" max="12343" width="0" style="20" hidden="1" customWidth="1"/>
    <col min="12344" max="12344" width="57" style="20" customWidth="1"/>
    <col min="12345" max="12357" width="9.140625" style="20"/>
    <col min="12358" max="12376" width="0" style="20" hidden="1" customWidth="1"/>
    <col min="12377" max="12543" width="9.140625" style="20"/>
    <col min="12544" max="12544" width="7.140625" style="20" customWidth="1"/>
    <col min="12545" max="12545" width="1.42578125" style="20" customWidth="1"/>
    <col min="12546" max="12546" width="3.5703125" style="20" customWidth="1"/>
    <col min="12547" max="12576" width="2.140625" style="20" customWidth="1"/>
    <col min="12577" max="12577" width="2.85546875" style="20" customWidth="1"/>
    <col min="12578" max="12580" width="2.140625" style="20" customWidth="1"/>
    <col min="12581" max="12581" width="7.140625" style="20" customWidth="1"/>
    <col min="12582" max="12582" width="2.85546875" style="20" customWidth="1"/>
    <col min="12583" max="12583" width="11.42578125" style="20" customWidth="1"/>
    <col min="12584" max="12584" width="6.42578125" style="20" customWidth="1"/>
    <col min="12585" max="12585" width="3.5703125" style="20" customWidth="1"/>
    <col min="12586" max="12586" width="1.42578125" style="20" customWidth="1"/>
    <col min="12587" max="12587" width="11.7109375" style="20" customWidth="1"/>
    <col min="12588" max="12599" width="0" style="20" hidden="1" customWidth="1"/>
    <col min="12600" max="12600" width="57" style="20" customWidth="1"/>
    <col min="12601" max="12613" width="9.140625" style="20"/>
    <col min="12614" max="12632" width="0" style="20" hidden="1" customWidth="1"/>
    <col min="12633" max="12799" width="9.140625" style="20"/>
    <col min="12800" max="12800" width="7.140625" style="20" customWidth="1"/>
    <col min="12801" max="12801" width="1.42578125" style="20" customWidth="1"/>
    <col min="12802" max="12802" width="3.5703125" style="20" customWidth="1"/>
    <col min="12803" max="12832" width="2.140625" style="20" customWidth="1"/>
    <col min="12833" max="12833" width="2.85546875" style="20" customWidth="1"/>
    <col min="12834" max="12836" width="2.140625" style="20" customWidth="1"/>
    <col min="12837" max="12837" width="7.140625" style="20" customWidth="1"/>
    <col min="12838" max="12838" width="2.85546875" style="20" customWidth="1"/>
    <col min="12839" max="12839" width="11.42578125" style="20" customWidth="1"/>
    <col min="12840" max="12840" width="6.42578125" style="20" customWidth="1"/>
    <col min="12841" max="12841" width="3.5703125" style="20" customWidth="1"/>
    <col min="12842" max="12842" width="1.42578125" style="20" customWidth="1"/>
    <col min="12843" max="12843" width="11.7109375" style="20" customWidth="1"/>
    <col min="12844" max="12855" width="0" style="20" hidden="1" customWidth="1"/>
    <col min="12856" max="12856" width="57" style="20" customWidth="1"/>
    <col min="12857" max="12869" width="9.140625" style="20"/>
    <col min="12870" max="12888" width="0" style="20" hidden="1" customWidth="1"/>
    <col min="12889" max="13055" width="9.140625" style="20"/>
    <col min="13056" max="13056" width="7.140625" style="20" customWidth="1"/>
    <col min="13057" max="13057" width="1.42578125" style="20" customWidth="1"/>
    <col min="13058" max="13058" width="3.5703125" style="20" customWidth="1"/>
    <col min="13059" max="13088" width="2.140625" style="20" customWidth="1"/>
    <col min="13089" max="13089" width="2.85546875" style="20" customWidth="1"/>
    <col min="13090" max="13092" width="2.140625" style="20" customWidth="1"/>
    <col min="13093" max="13093" width="7.140625" style="20" customWidth="1"/>
    <col min="13094" max="13094" width="2.85546875" style="20" customWidth="1"/>
    <col min="13095" max="13095" width="11.42578125" style="20" customWidth="1"/>
    <col min="13096" max="13096" width="6.42578125" style="20" customWidth="1"/>
    <col min="13097" max="13097" width="3.5703125" style="20" customWidth="1"/>
    <col min="13098" max="13098" width="1.42578125" style="20" customWidth="1"/>
    <col min="13099" max="13099" width="11.7109375" style="20" customWidth="1"/>
    <col min="13100" max="13111" width="0" style="20" hidden="1" customWidth="1"/>
    <col min="13112" max="13112" width="57" style="20" customWidth="1"/>
    <col min="13113" max="13125" width="9.140625" style="20"/>
    <col min="13126" max="13144" width="0" style="20" hidden="1" customWidth="1"/>
    <col min="13145" max="13311" width="9.140625" style="20"/>
    <col min="13312" max="13312" width="7.140625" style="20" customWidth="1"/>
    <col min="13313" max="13313" width="1.42578125" style="20" customWidth="1"/>
    <col min="13314" max="13314" width="3.5703125" style="20" customWidth="1"/>
    <col min="13315" max="13344" width="2.140625" style="20" customWidth="1"/>
    <col min="13345" max="13345" width="2.85546875" style="20" customWidth="1"/>
    <col min="13346" max="13348" width="2.140625" style="20" customWidth="1"/>
    <col min="13349" max="13349" width="7.140625" style="20" customWidth="1"/>
    <col min="13350" max="13350" width="2.85546875" style="20" customWidth="1"/>
    <col min="13351" max="13351" width="11.42578125" style="20" customWidth="1"/>
    <col min="13352" max="13352" width="6.42578125" style="20" customWidth="1"/>
    <col min="13353" max="13353" width="3.5703125" style="20" customWidth="1"/>
    <col min="13354" max="13354" width="1.42578125" style="20" customWidth="1"/>
    <col min="13355" max="13355" width="11.7109375" style="20" customWidth="1"/>
    <col min="13356" max="13367" width="0" style="20" hidden="1" customWidth="1"/>
    <col min="13368" max="13368" width="57" style="20" customWidth="1"/>
    <col min="13369" max="13381" width="9.140625" style="20"/>
    <col min="13382" max="13400" width="0" style="20" hidden="1" customWidth="1"/>
    <col min="13401" max="13567" width="9.140625" style="20"/>
    <col min="13568" max="13568" width="7.140625" style="20" customWidth="1"/>
    <col min="13569" max="13569" width="1.42578125" style="20" customWidth="1"/>
    <col min="13570" max="13570" width="3.5703125" style="20" customWidth="1"/>
    <col min="13571" max="13600" width="2.140625" style="20" customWidth="1"/>
    <col min="13601" max="13601" width="2.85546875" style="20" customWidth="1"/>
    <col min="13602" max="13604" width="2.140625" style="20" customWidth="1"/>
    <col min="13605" max="13605" width="7.140625" style="20" customWidth="1"/>
    <col min="13606" max="13606" width="2.85546875" style="20" customWidth="1"/>
    <col min="13607" max="13607" width="11.42578125" style="20" customWidth="1"/>
    <col min="13608" max="13608" width="6.42578125" style="20" customWidth="1"/>
    <col min="13609" max="13609" width="3.5703125" style="20" customWidth="1"/>
    <col min="13610" max="13610" width="1.42578125" style="20" customWidth="1"/>
    <col min="13611" max="13611" width="11.7109375" style="20" customWidth="1"/>
    <col min="13612" max="13623" width="0" style="20" hidden="1" customWidth="1"/>
    <col min="13624" max="13624" width="57" style="20" customWidth="1"/>
    <col min="13625" max="13637" width="9.140625" style="20"/>
    <col min="13638" max="13656" width="0" style="20" hidden="1" customWidth="1"/>
    <col min="13657" max="13823" width="9.140625" style="20"/>
    <col min="13824" max="13824" width="7.140625" style="20" customWidth="1"/>
    <col min="13825" max="13825" width="1.42578125" style="20" customWidth="1"/>
    <col min="13826" max="13826" width="3.5703125" style="20" customWidth="1"/>
    <col min="13827" max="13856" width="2.140625" style="20" customWidth="1"/>
    <col min="13857" max="13857" width="2.85546875" style="20" customWidth="1"/>
    <col min="13858" max="13860" width="2.140625" style="20" customWidth="1"/>
    <col min="13861" max="13861" width="7.140625" style="20" customWidth="1"/>
    <col min="13862" max="13862" width="2.85546875" style="20" customWidth="1"/>
    <col min="13863" max="13863" width="11.42578125" style="20" customWidth="1"/>
    <col min="13864" max="13864" width="6.42578125" style="20" customWidth="1"/>
    <col min="13865" max="13865" width="3.5703125" style="20" customWidth="1"/>
    <col min="13866" max="13866" width="1.42578125" style="20" customWidth="1"/>
    <col min="13867" max="13867" width="11.7109375" style="20" customWidth="1"/>
    <col min="13868" max="13879" width="0" style="20" hidden="1" customWidth="1"/>
    <col min="13880" max="13880" width="57" style="20" customWidth="1"/>
    <col min="13881" max="13893" width="9.140625" style="20"/>
    <col min="13894" max="13912" width="0" style="20" hidden="1" customWidth="1"/>
    <col min="13913" max="14079" width="9.140625" style="20"/>
    <col min="14080" max="14080" width="7.140625" style="20" customWidth="1"/>
    <col min="14081" max="14081" width="1.42578125" style="20" customWidth="1"/>
    <col min="14082" max="14082" width="3.5703125" style="20" customWidth="1"/>
    <col min="14083" max="14112" width="2.140625" style="20" customWidth="1"/>
    <col min="14113" max="14113" width="2.85546875" style="20" customWidth="1"/>
    <col min="14114" max="14116" width="2.140625" style="20" customWidth="1"/>
    <col min="14117" max="14117" width="7.140625" style="20" customWidth="1"/>
    <col min="14118" max="14118" width="2.85546875" style="20" customWidth="1"/>
    <col min="14119" max="14119" width="11.42578125" style="20" customWidth="1"/>
    <col min="14120" max="14120" width="6.42578125" style="20" customWidth="1"/>
    <col min="14121" max="14121" width="3.5703125" style="20" customWidth="1"/>
    <col min="14122" max="14122" width="1.42578125" style="20" customWidth="1"/>
    <col min="14123" max="14123" width="11.7109375" style="20" customWidth="1"/>
    <col min="14124" max="14135" width="0" style="20" hidden="1" customWidth="1"/>
    <col min="14136" max="14136" width="57" style="20" customWidth="1"/>
    <col min="14137" max="14149" width="9.140625" style="20"/>
    <col min="14150" max="14168" width="0" style="20" hidden="1" customWidth="1"/>
    <col min="14169" max="14335" width="9.140625" style="20"/>
    <col min="14336" max="14336" width="7.140625" style="20" customWidth="1"/>
    <col min="14337" max="14337" width="1.42578125" style="20" customWidth="1"/>
    <col min="14338" max="14338" width="3.5703125" style="20" customWidth="1"/>
    <col min="14339" max="14368" width="2.140625" style="20" customWidth="1"/>
    <col min="14369" max="14369" width="2.85546875" style="20" customWidth="1"/>
    <col min="14370" max="14372" width="2.140625" style="20" customWidth="1"/>
    <col min="14373" max="14373" width="7.140625" style="20" customWidth="1"/>
    <col min="14374" max="14374" width="2.85546875" style="20" customWidth="1"/>
    <col min="14375" max="14375" width="11.42578125" style="20" customWidth="1"/>
    <col min="14376" max="14376" width="6.42578125" style="20" customWidth="1"/>
    <col min="14377" max="14377" width="3.5703125" style="20" customWidth="1"/>
    <col min="14378" max="14378" width="1.42578125" style="20" customWidth="1"/>
    <col min="14379" max="14379" width="11.7109375" style="20" customWidth="1"/>
    <col min="14380" max="14391" width="0" style="20" hidden="1" customWidth="1"/>
    <col min="14392" max="14392" width="57" style="20" customWidth="1"/>
    <col min="14393" max="14405" width="9.140625" style="20"/>
    <col min="14406" max="14424" width="0" style="20" hidden="1" customWidth="1"/>
    <col min="14425" max="14591" width="9.140625" style="20"/>
    <col min="14592" max="14592" width="7.140625" style="20" customWidth="1"/>
    <col min="14593" max="14593" width="1.42578125" style="20" customWidth="1"/>
    <col min="14594" max="14594" width="3.5703125" style="20" customWidth="1"/>
    <col min="14595" max="14624" width="2.140625" style="20" customWidth="1"/>
    <col min="14625" max="14625" width="2.85546875" style="20" customWidth="1"/>
    <col min="14626" max="14628" width="2.140625" style="20" customWidth="1"/>
    <col min="14629" max="14629" width="7.140625" style="20" customWidth="1"/>
    <col min="14630" max="14630" width="2.85546875" style="20" customWidth="1"/>
    <col min="14631" max="14631" width="11.42578125" style="20" customWidth="1"/>
    <col min="14632" max="14632" width="6.42578125" style="20" customWidth="1"/>
    <col min="14633" max="14633" width="3.5703125" style="20" customWidth="1"/>
    <col min="14634" max="14634" width="1.42578125" style="20" customWidth="1"/>
    <col min="14635" max="14635" width="11.7109375" style="20" customWidth="1"/>
    <col min="14636" max="14647" width="0" style="20" hidden="1" customWidth="1"/>
    <col min="14648" max="14648" width="57" style="20" customWidth="1"/>
    <col min="14649" max="14661" width="9.140625" style="20"/>
    <col min="14662" max="14680" width="0" style="20" hidden="1" customWidth="1"/>
    <col min="14681" max="14847" width="9.140625" style="20"/>
    <col min="14848" max="14848" width="7.140625" style="20" customWidth="1"/>
    <col min="14849" max="14849" width="1.42578125" style="20" customWidth="1"/>
    <col min="14850" max="14850" width="3.5703125" style="20" customWidth="1"/>
    <col min="14851" max="14880" width="2.140625" style="20" customWidth="1"/>
    <col min="14881" max="14881" width="2.85546875" style="20" customWidth="1"/>
    <col min="14882" max="14884" width="2.140625" style="20" customWidth="1"/>
    <col min="14885" max="14885" width="7.140625" style="20" customWidth="1"/>
    <col min="14886" max="14886" width="2.85546875" style="20" customWidth="1"/>
    <col min="14887" max="14887" width="11.42578125" style="20" customWidth="1"/>
    <col min="14888" max="14888" width="6.42578125" style="20" customWidth="1"/>
    <col min="14889" max="14889" width="3.5703125" style="20" customWidth="1"/>
    <col min="14890" max="14890" width="1.42578125" style="20" customWidth="1"/>
    <col min="14891" max="14891" width="11.7109375" style="20" customWidth="1"/>
    <col min="14892" max="14903" width="0" style="20" hidden="1" customWidth="1"/>
    <col min="14904" max="14904" width="57" style="20" customWidth="1"/>
    <col min="14905" max="14917" width="9.140625" style="20"/>
    <col min="14918" max="14936" width="0" style="20" hidden="1" customWidth="1"/>
    <col min="14937" max="15103" width="9.140625" style="20"/>
    <col min="15104" max="15104" width="7.140625" style="20" customWidth="1"/>
    <col min="15105" max="15105" width="1.42578125" style="20" customWidth="1"/>
    <col min="15106" max="15106" width="3.5703125" style="20" customWidth="1"/>
    <col min="15107" max="15136" width="2.140625" style="20" customWidth="1"/>
    <col min="15137" max="15137" width="2.85546875" style="20" customWidth="1"/>
    <col min="15138" max="15140" width="2.140625" style="20" customWidth="1"/>
    <col min="15141" max="15141" width="7.140625" style="20" customWidth="1"/>
    <col min="15142" max="15142" width="2.85546875" style="20" customWidth="1"/>
    <col min="15143" max="15143" width="11.42578125" style="20" customWidth="1"/>
    <col min="15144" max="15144" width="6.42578125" style="20" customWidth="1"/>
    <col min="15145" max="15145" width="3.5703125" style="20" customWidth="1"/>
    <col min="15146" max="15146" width="1.42578125" style="20" customWidth="1"/>
    <col min="15147" max="15147" width="11.7109375" style="20" customWidth="1"/>
    <col min="15148" max="15159" width="0" style="20" hidden="1" customWidth="1"/>
    <col min="15160" max="15160" width="57" style="20" customWidth="1"/>
    <col min="15161" max="15173" width="9.140625" style="20"/>
    <col min="15174" max="15192" width="0" style="20" hidden="1" customWidth="1"/>
    <col min="15193" max="15359" width="9.140625" style="20"/>
    <col min="15360" max="15360" width="7.140625" style="20" customWidth="1"/>
    <col min="15361" max="15361" width="1.42578125" style="20" customWidth="1"/>
    <col min="15362" max="15362" width="3.5703125" style="20" customWidth="1"/>
    <col min="15363" max="15392" width="2.140625" style="20" customWidth="1"/>
    <col min="15393" max="15393" width="2.85546875" style="20" customWidth="1"/>
    <col min="15394" max="15396" width="2.140625" style="20" customWidth="1"/>
    <col min="15397" max="15397" width="7.140625" style="20" customWidth="1"/>
    <col min="15398" max="15398" width="2.85546875" style="20" customWidth="1"/>
    <col min="15399" max="15399" width="11.42578125" style="20" customWidth="1"/>
    <col min="15400" max="15400" width="6.42578125" style="20" customWidth="1"/>
    <col min="15401" max="15401" width="3.5703125" style="20" customWidth="1"/>
    <col min="15402" max="15402" width="1.42578125" style="20" customWidth="1"/>
    <col min="15403" max="15403" width="11.7109375" style="20" customWidth="1"/>
    <col min="15404" max="15415" width="0" style="20" hidden="1" customWidth="1"/>
    <col min="15416" max="15416" width="57" style="20" customWidth="1"/>
    <col min="15417" max="15429" width="9.140625" style="20"/>
    <col min="15430" max="15448" width="0" style="20" hidden="1" customWidth="1"/>
    <col min="15449" max="15615" width="9.140625" style="20"/>
    <col min="15616" max="15616" width="7.140625" style="20" customWidth="1"/>
    <col min="15617" max="15617" width="1.42578125" style="20" customWidth="1"/>
    <col min="15618" max="15618" width="3.5703125" style="20" customWidth="1"/>
    <col min="15619" max="15648" width="2.140625" style="20" customWidth="1"/>
    <col min="15649" max="15649" width="2.85546875" style="20" customWidth="1"/>
    <col min="15650" max="15652" width="2.140625" style="20" customWidth="1"/>
    <col min="15653" max="15653" width="7.140625" style="20" customWidth="1"/>
    <col min="15654" max="15654" width="2.85546875" style="20" customWidth="1"/>
    <col min="15655" max="15655" width="11.42578125" style="20" customWidth="1"/>
    <col min="15656" max="15656" width="6.42578125" style="20" customWidth="1"/>
    <col min="15657" max="15657" width="3.5703125" style="20" customWidth="1"/>
    <col min="15658" max="15658" width="1.42578125" style="20" customWidth="1"/>
    <col min="15659" max="15659" width="11.7109375" style="20" customWidth="1"/>
    <col min="15660" max="15671" width="0" style="20" hidden="1" customWidth="1"/>
    <col min="15672" max="15672" width="57" style="20" customWidth="1"/>
    <col min="15673" max="15685" width="9.140625" style="20"/>
    <col min="15686" max="15704" width="0" style="20" hidden="1" customWidth="1"/>
    <col min="15705" max="15871" width="9.140625" style="20"/>
    <col min="15872" max="15872" width="7.140625" style="20" customWidth="1"/>
    <col min="15873" max="15873" width="1.42578125" style="20" customWidth="1"/>
    <col min="15874" max="15874" width="3.5703125" style="20" customWidth="1"/>
    <col min="15875" max="15904" width="2.140625" style="20" customWidth="1"/>
    <col min="15905" max="15905" width="2.85546875" style="20" customWidth="1"/>
    <col min="15906" max="15908" width="2.140625" style="20" customWidth="1"/>
    <col min="15909" max="15909" width="7.140625" style="20" customWidth="1"/>
    <col min="15910" max="15910" width="2.85546875" style="20" customWidth="1"/>
    <col min="15911" max="15911" width="11.42578125" style="20" customWidth="1"/>
    <col min="15912" max="15912" width="6.42578125" style="20" customWidth="1"/>
    <col min="15913" max="15913" width="3.5703125" style="20" customWidth="1"/>
    <col min="15914" max="15914" width="1.42578125" style="20" customWidth="1"/>
    <col min="15915" max="15915" width="11.7109375" style="20" customWidth="1"/>
    <col min="15916" max="15927" width="0" style="20" hidden="1" customWidth="1"/>
    <col min="15928" max="15928" width="57" style="20" customWidth="1"/>
    <col min="15929" max="15941" width="9.140625" style="20"/>
    <col min="15942" max="15960" width="0" style="20" hidden="1" customWidth="1"/>
    <col min="15961" max="16127" width="9.140625" style="20"/>
    <col min="16128" max="16128" width="7.140625" style="20" customWidth="1"/>
    <col min="16129" max="16129" width="1.42578125" style="20" customWidth="1"/>
    <col min="16130" max="16130" width="3.5703125" style="20" customWidth="1"/>
    <col min="16131" max="16160" width="2.140625" style="20" customWidth="1"/>
    <col min="16161" max="16161" width="2.85546875" style="20" customWidth="1"/>
    <col min="16162" max="16164" width="2.140625" style="20" customWidth="1"/>
    <col min="16165" max="16165" width="7.140625" style="20" customWidth="1"/>
    <col min="16166" max="16166" width="2.85546875" style="20" customWidth="1"/>
    <col min="16167" max="16167" width="11.42578125" style="20" customWidth="1"/>
    <col min="16168" max="16168" width="6.42578125" style="20" customWidth="1"/>
    <col min="16169" max="16169" width="3.5703125" style="20" customWidth="1"/>
    <col min="16170" max="16170" width="1.42578125" style="20" customWidth="1"/>
    <col min="16171" max="16171" width="11.7109375" style="20" customWidth="1"/>
    <col min="16172" max="16183" width="0" style="20" hidden="1" customWidth="1"/>
    <col min="16184" max="16184" width="57" style="20" customWidth="1"/>
    <col min="16185" max="16197" width="9.140625" style="20"/>
    <col min="16198" max="16216" width="0" style="20" hidden="1" customWidth="1"/>
    <col min="16217" max="16384" width="9.140625" style="20"/>
  </cols>
  <sheetData>
    <row r="1" spans="1:72" ht="21.4" customHeight="1" x14ac:dyDescent="0.3">
      <c r="A1" s="16"/>
      <c r="B1" s="16"/>
      <c r="C1" s="17" t="s">
        <v>85</v>
      </c>
      <c r="D1" s="16"/>
      <c r="E1" s="16"/>
      <c r="F1" s="16"/>
      <c r="G1" s="16"/>
      <c r="H1" s="16"/>
      <c r="I1" s="16"/>
      <c r="J1" s="18" t="s">
        <v>86</v>
      </c>
      <c r="K1" s="18"/>
      <c r="L1" s="18"/>
      <c r="M1" s="18"/>
      <c r="N1" s="18"/>
      <c r="O1" s="18"/>
      <c r="P1" s="18"/>
      <c r="Q1" s="18"/>
      <c r="R1" s="18"/>
      <c r="S1" s="16"/>
      <c r="T1" s="16"/>
      <c r="U1" s="16"/>
      <c r="V1" s="18" t="s">
        <v>87</v>
      </c>
      <c r="W1" s="18"/>
      <c r="X1" s="18"/>
      <c r="Y1" s="18"/>
      <c r="Z1" s="18"/>
      <c r="AA1" s="18"/>
      <c r="AB1" s="18"/>
      <c r="AC1" s="18"/>
      <c r="AD1" s="18"/>
      <c r="AE1" s="18"/>
      <c r="AF1" s="16"/>
      <c r="AG1" s="16"/>
      <c r="AH1" s="19"/>
      <c r="AI1" s="19"/>
      <c r="AJ1" s="19"/>
      <c r="AK1" s="19"/>
      <c r="AL1" s="19"/>
      <c r="AM1" s="19"/>
      <c r="AN1" s="19"/>
      <c r="AO1" s="19"/>
      <c r="AP1" s="19"/>
      <c r="AQ1" s="127"/>
      <c r="AR1" s="127"/>
      <c r="AS1" s="127"/>
      <c r="AT1" s="127"/>
      <c r="AU1" s="127"/>
      <c r="AV1" s="127"/>
      <c r="AW1" s="127"/>
      <c r="AX1" s="127"/>
      <c r="AY1" s="127"/>
      <c r="AZ1" s="128"/>
      <c r="BA1" s="128"/>
      <c r="BB1" s="127"/>
      <c r="BC1" s="127"/>
      <c r="BD1" s="127"/>
      <c r="BE1" s="127"/>
      <c r="BF1" s="127"/>
      <c r="BG1" s="127"/>
      <c r="BH1" s="127"/>
      <c r="BI1" s="127"/>
      <c r="BJ1" s="127"/>
      <c r="BK1" s="127"/>
      <c r="BL1" s="127"/>
      <c r="BM1" s="127"/>
      <c r="BN1" s="127"/>
      <c r="BO1" s="127"/>
      <c r="BP1" s="127"/>
      <c r="BQ1" s="127"/>
      <c r="BS1" s="21" t="s">
        <v>88</v>
      </c>
      <c r="BT1" s="21" t="s">
        <v>88</v>
      </c>
    </row>
    <row r="2" spans="1:72" ht="36.950000000000003" customHeight="1" x14ac:dyDescent="0.3">
      <c r="B2" s="210" t="s">
        <v>89</v>
      </c>
      <c r="C2" s="211"/>
      <c r="D2" s="211"/>
      <c r="E2" s="211"/>
      <c r="F2" s="211"/>
      <c r="G2" s="211"/>
      <c r="H2" s="211"/>
      <c r="I2" s="211"/>
      <c r="J2" s="211"/>
      <c r="K2" s="211"/>
      <c r="L2" s="211"/>
      <c r="M2" s="211"/>
      <c r="N2" s="211"/>
      <c r="O2" s="211"/>
      <c r="P2" s="211"/>
      <c r="Q2" s="211"/>
      <c r="R2" s="211"/>
      <c r="S2" s="211"/>
      <c r="T2" s="211"/>
      <c r="U2" s="211"/>
      <c r="V2" s="211"/>
      <c r="W2" s="211"/>
      <c r="X2" s="211"/>
      <c r="Y2" s="211"/>
      <c r="Z2" s="211"/>
      <c r="AA2" s="211"/>
      <c r="AB2" s="211"/>
      <c r="AC2" s="211"/>
      <c r="AD2" s="211"/>
      <c r="AE2" s="211"/>
      <c r="AF2" s="211"/>
      <c r="AG2" s="211"/>
      <c r="AH2" s="211"/>
      <c r="AI2" s="211"/>
      <c r="AJ2" s="211"/>
      <c r="AK2" s="211"/>
      <c r="AL2" s="211"/>
      <c r="AM2" s="211"/>
      <c r="AN2" s="211"/>
      <c r="AO2" s="211"/>
      <c r="AQ2" s="212"/>
      <c r="AR2" s="213"/>
      <c r="AS2" s="213"/>
      <c r="AT2" s="213"/>
      <c r="AU2" s="213"/>
      <c r="AV2" s="213"/>
      <c r="AW2" s="213"/>
      <c r="AX2" s="213"/>
      <c r="AY2" s="213"/>
      <c r="AZ2" s="213"/>
      <c r="BA2" s="213"/>
      <c r="BB2" s="213"/>
      <c r="BC2" s="213"/>
      <c r="BD2" s="213"/>
      <c r="BR2" s="22" t="s">
        <v>90</v>
      </c>
      <c r="BS2" s="22" t="s">
        <v>34</v>
      </c>
    </row>
    <row r="3" spans="1:72" ht="6.95" customHeight="1" x14ac:dyDescent="0.3">
      <c r="A3" s="23"/>
      <c r="B3" s="24"/>
      <c r="C3" s="24"/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4"/>
      <c r="AE3" s="24"/>
      <c r="AF3" s="24"/>
      <c r="AG3" s="24"/>
      <c r="AH3" s="24"/>
      <c r="AI3" s="24"/>
      <c r="AJ3" s="24"/>
      <c r="AK3" s="24"/>
      <c r="AL3" s="24"/>
      <c r="AM3" s="24"/>
      <c r="AN3" s="24"/>
      <c r="AO3" s="24"/>
      <c r="AP3" s="25"/>
      <c r="BR3" s="22" t="s">
        <v>90</v>
      </c>
      <c r="BS3" s="22" t="s">
        <v>34</v>
      </c>
    </row>
    <row r="4" spans="1:72" ht="36.950000000000003" customHeight="1" x14ac:dyDescent="0.3">
      <c r="A4" s="26"/>
      <c r="B4" s="214" t="s">
        <v>91</v>
      </c>
      <c r="C4" s="209"/>
      <c r="D4" s="209"/>
      <c r="E4" s="209"/>
      <c r="F4" s="209"/>
      <c r="G4" s="209"/>
      <c r="H4" s="209"/>
      <c r="I4" s="209"/>
      <c r="J4" s="209"/>
      <c r="K4" s="209"/>
      <c r="L4" s="209"/>
      <c r="M4" s="209"/>
      <c r="N4" s="209"/>
      <c r="O4" s="209"/>
      <c r="P4" s="209"/>
      <c r="Q4" s="209"/>
      <c r="R4" s="209"/>
      <c r="S4" s="209"/>
      <c r="T4" s="209"/>
      <c r="U4" s="209"/>
      <c r="V4" s="209"/>
      <c r="W4" s="209"/>
      <c r="X4" s="209"/>
      <c r="Y4" s="209"/>
      <c r="Z4" s="209"/>
      <c r="AA4" s="209"/>
      <c r="AB4" s="209"/>
      <c r="AC4" s="209"/>
      <c r="AD4" s="209"/>
      <c r="AE4" s="209"/>
      <c r="AF4" s="209"/>
      <c r="AG4" s="209"/>
      <c r="AH4" s="209"/>
      <c r="AI4" s="209"/>
      <c r="AJ4" s="209"/>
      <c r="AK4" s="209"/>
      <c r="AL4" s="209"/>
      <c r="AM4" s="209"/>
      <c r="AN4" s="209"/>
      <c r="AO4" s="209"/>
      <c r="AP4" s="27"/>
      <c r="AR4" s="28"/>
      <c r="BR4" s="22" t="s">
        <v>90</v>
      </c>
    </row>
    <row r="5" spans="1:72" ht="14.45" customHeight="1" x14ac:dyDescent="0.3">
      <c r="A5" s="26"/>
      <c r="B5" s="29"/>
      <c r="C5" s="30" t="s">
        <v>92</v>
      </c>
      <c r="D5" s="29"/>
      <c r="E5" s="29"/>
      <c r="F5" s="29"/>
      <c r="G5" s="29"/>
      <c r="H5" s="29"/>
      <c r="I5" s="29"/>
      <c r="J5" s="215" t="s">
        <v>93</v>
      </c>
      <c r="K5" s="209"/>
      <c r="L5" s="209"/>
      <c r="M5" s="209"/>
      <c r="N5" s="209"/>
      <c r="O5" s="209"/>
      <c r="P5" s="209"/>
      <c r="Q5" s="209"/>
      <c r="R5" s="209"/>
      <c r="S5" s="209"/>
      <c r="T5" s="209"/>
      <c r="U5" s="209"/>
      <c r="V5" s="209"/>
      <c r="W5" s="209"/>
      <c r="X5" s="209"/>
      <c r="Y5" s="209"/>
      <c r="Z5" s="209"/>
      <c r="AA5" s="209"/>
      <c r="AB5" s="209"/>
      <c r="AC5" s="209"/>
      <c r="AD5" s="209"/>
      <c r="AE5" s="209"/>
      <c r="AF5" s="209"/>
      <c r="AG5" s="209"/>
      <c r="AH5" s="209"/>
      <c r="AI5" s="209"/>
      <c r="AJ5" s="209"/>
      <c r="AK5" s="209"/>
      <c r="AL5" s="209"/>
      <c r="AM5" s="209"/>
      <c r="AN5" s="209"/>
      <c r="AO5" s="29"/>
      <c r="AP5" s="27"/>
      <c r="BR5" s="22" t="s">
        <v>90</v>
      </c>
    </row>
    <row r="6" spans="1:72" ht="36.950000000000003" customHeight="1" x14ac:dyDescent="0.3">
      <c r="A6" s="26"/>
      <c r="B6" s="29"/>
      <c r="C6" s="31" t="s">
        <v>94</v>
      </c>
      <c r="D6" s="29"/>
      <c r="E6" s="29"/>
      <c r="F6" s="29"/>
      <c r="G6" s="29"/>
      <c r="H6" s="29"/>
      <c r="I6" s="29"/>
      <c r="J6" s="216" t="s">
        <v>255</v>
      </c>
      <c r="K6" s="217"/>
      <c r="L6" s="217"/>
      <c r="M6" s="217"/>
      <c r="N6" s="217"/>
      <c r="O6" s="217"/>
      <c r="P6" s="217"/>
      <c r="Q6" s="217"/>
      <c r="R6" s="217"/>
      <c r="S6" s="217"/>
      <c r="T6" s="217"/>
      <c r="U6" s="217"/>
      <c r="V6" s="217"/>
      <c r="W6" s="217"/>
      <c r="X6" s="217"/>
      <c r="Y6" s="217"/>
      <c r="Z6" s="217"/>
      <c r="AA6" s="217"/>
      <c r="AB6" s="217"/>
      <c r="AC6" s="217"/>
      <c r="AD6" s="217"/>
      <c r="AE6" s="217"/>
      <c r="AF6" s="217"/>
      <c r="AG6" s="217"/>
      <c r="AH6" s="217"/>
      <c r="AI6" s="217"/>
      <c r="AJ6" s="217"/>
      <c r="AK6" s="217"/>
      <c r="AL6" s="217"/>
      <c r="AM6" s="217"/>
      <c r="AN6" s="217"/>
      <c r="AO6" s="29"/>
      <c r="AP6" s="27"/>
      <c r="BR6" s="22" t="s">
        <v>90</v>
      </c>
    </row>
    <row r="7" spans="1:72" ht="14.45" customHeight="1" x14ac:dyDescent="0.3">
      <c r="A7" s="26"/>
      <c r="B7" s="29"/>
      <c r="C7" s="32" t="s">
        <v>95</v>
      </c>
      <c r="D7" s="29"/>
      <c r="E7" s="29"/>
      <c r="F7" s="29"/>
      <c r="G7" s="29"/>
      <c r="H7" s="29"/>
      <c r="I7" s="29"/>
      <c r="J7" s="33" t="s">
        <v>96</v>
      </c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  <c r="AC7" s="29"/>
      <c r="AD7" s="29"/>
      <c r="AE7" s="29"/>
      <c r="AF7" s="29"/>
      <c r="AG7" s="29"/>
      <c r="AH7" s="29"/>
      <c r="AI7" s="29"/>
      <c r="AJ7" s="32" t="s">
        <v>97</v>
      </c>
      <c r="AK7" s="29"/>
      <c r="AL7" s="29"/>
      <c r="AM7" s="33" t="s">
        <v>96</v>
      </c>
      <c r="AN7" s="29"/>
      <c r="AO7" s="29"/>
      <c r="AP7" s="27"/>
      <c r="BR7" s="22" t="s">
        <v>90</v>
      </c>
    </row>
    <row r="8" spans="1:72" ht="14.45" customHeight="1" x14ac:dyDescent="0.3">
      <c r="A8" s="26"/>
      <c r="B8" s="29"/>
      <c r="C8" s="32" t="s">
        <v>98</v>
      </c>
      <c r="D8" s="29"/>
      <c r="E8" s="29"/>
      <c r="F8" s="29"/>
      <c r="G8" s="29"/>
      <c r="H8" s="29"/>
      <c r="I8" s="29"/>
      <c r="J8" s="33" t="s">
        <v>99</v>
      </c>
      <c r="K8" s="29"/>
      <c r="L8" s="29"/>
      <c r="M8" s="29"/>
      <c r="N8" s="29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  <c r="AD8" s="29"/>
      <c r="AE8" s="29"/>
      <c r="AF8" s="29"/>
      <c r="AG8" s="29"/>
      <c r="AH8" s="29"/>
      <c r="AI8" s="29"/>
      <c r="AJ8" s="32" t="s">
        <v>100</v>
      </c>
      <c r="AK8" s="29"/>
      <c r="AL8" s="29"/>
      <c r="AM8" s="189"/>
      <c r="AN8" s="29"/>
      <c r="AO8" s="29"/>
      <c r="AP8" s="27"/>
      <c r="BR8" s="22" t="s">
        <v>90</v>
      </c>
    </row>
    <row r="9" spans="1:72" ht="14.45" customHeight="1" x14ac:dyDescent="0.3">
      <c r="A9" s="26"/>
      <c r="B9" s="29"/>
      <c r="C9" s="29"/>
      <c r="D9" s="29"/>
      <c r="E9" s="29"/>
      <c r="F9" s="29"/>
      <c r="G9" s="29"/>
      <c r="H9" s="29"/>
      <c r="I9" s="29"/>
      <c r="J9" s="29"/>
      <c r="K9" s="29"/>
      <c r="L9" s="29"/>
      <c r="M9" s="29"/>
      <c r="N9" s="29"/>
      <c r="O9" s="29"/>
      <c r="P9" s="29"/>
      <c r="Q9" s="29"/>
      <c r="R9" s="29"/>
      <c r="S9" s="29"/>
      <c r="T9" s="29"/>
      <c r="U9" s="29"/>
      <c r="V9" s="29"/>
      <c r="W9" s="29"/>
      <c r="X9" s="29"/>
      <c r="Y9" s="29"/>
      <c r="Z9" s="29"/>
      <c r="AA9" s="29"/>
      <c r="AB9" s="29"/>
      <c r="AC9" s="29"/>
      <c r="AD9" s="29"/>
      <c r="AE9" s="29"/>
      <c r="AF9" s="29"/>
      <c r="AG9" s="29"/>
      <c r="AH9" s="29"/>
      <c r="AI9" s="29"/>
      <c r="AJ9" s="29"/>
      <c r="AK9" s="29"/>
      <c r="AL9" s="29"/>
      <c r="AM9" s="29"/>
      <c r="AN9" s="29"/>
      <c r="AO9" s="29"/>
      <c r="AP9" s="27"/>
      <c r="BR9" s="22" t="s">
        <v>90</v>
      </c>
    </row>
    <row r="10" spans="1:72" ht="14.45" customHeight="1" x14ac:dyDescent="0.3">
      <c r="A10" s="26"/>
      <c r="B10" s="29"/>
      <c r="C10" s="32" t="s">
        <v>101</v>
      </c>
      <c r="D10" s="29"/>
      <c r="E10" s="29"/>
      <c r="F10" s="29"/>
      <c r="G10" s="29"/>
      <c r="H10" s="29"/>
      <c r="I10" s="29"/>
      <c r="J10" s="29"/>
      <c r="K10" s="29"/>
      <c r="L10" s="29"/>
      <c r="M10" s="29"/>
      <c r="N10" s="29"/>
      <c r="O10" s="29"/>
      <c r="P10" s="29"/>
      <c r="Q10" s="29"/>
      <c r="R10" s="29"/>
      <c r="S10" s="29"/>
      <c r="T10" s="29"/>
      <c r="U10" s="29"/>
      <c r="V10" s="29"/>
      <c r="W10" s="29"/>
      <c r="X10" s="29"/>
      <c r="Y10" s="29"/>
      <c r="Z10" s="29"/>
      <c r="AA10" s="29"/>
      <c r="AB10" s="29"/>
      <c r="AC10" s="29"/>
      <c r="AD10" s="29"/>
      <c r="AE10" s="29"/>
      <c r="AF10" s="29"/>
      <c r="AG10" s="29"/>
      <c r="AH10" s="29"/>
      <c r="AI10" s="29"/>
      <c r="AJ10" s="32" t="s">
        <v>102</v>
      </c>
      <c r="AK10" s="29"/>
      <c r="AL10" s="29"/>
      <c r="AM10" s="33" t="s">
        <v>96</v>
      </c>
      <c r="AN10" s="29"/>
      <c r="AO10" s="29"/>
      <c r="AP10" s="27"/>
      <c r="BR10" s="22" t="s">
        <v>90</v>
      </c>
    </row>
    <row r="11" spans="1:72" ht="18.399999999999999" customHeight="1" x14ac:dyDescent="0.3">
      <c r="A11" s="26"/>
      <c r="B11" s="29"/>
      <c r="C11" s="29"/>
      <c r="D11" s="33" t="s">
        <v>103</v>
      </c>
      <c r="E11" s="29"/>
      <c r="F11" s="29"/>
      <c r="G11" s="29"/>
      <c r="H11" s="29"/>
      <c r="I11" s="29"/>
      <c r="J11" s="29"/>
      <c r="K11" s="29"/>
      <c r="L11" s="29"/>
      <c r="M11" s="29"/>
      <c r="N11" s="29"/>
      <c r="O11" s="29"/>
      <c r="P11" s="29"/>
      <c r="Q11" s="29"/>
      <c r="R11" s="29"/>
      <c r="S11" s="29"/>
      <c r="T11" s="29"/>
      <c r="U11" s="29"/>
      <c r="V11" s="29"/>
      <c r="W11" s="29"/>
      <c r="X11" s="29"/>
      <c r="Y11" s="29"/>
      <c r="Z11" s="29"/>
      <c r="AA11" s="29"/>
      <c r="AB11" s="29"/>
      <c r="AC11" s="29"/>
      <c r="AD11" s="29"/>
      <c r="AE11" s="29"/>
      <c r="AF11" s="29"/>
      <c r="AG11" s="29"/>
      <c r="AH11" s="29"/>
      <c r="AI11" s="29"/>
      <c r="AJ11" s="32" t="s">
        <v>104</v>
      </c>
      <c r="AK11" s="29"/>
      <c r="AL11" s="29"/>
      <c r="AM11" s="33" t="s">
        <v>96</v>
      </c>
      <c r="AN11" s="29"/>
      <c r="AO11" s="29"/>
      <c r="AP11" s="27"/>
      <c r="BR11" s="22" t="s">
        <v>90</v>
      </c>
    </row>
    <row r="12" spans="1:72" ht="6.95" customHeight="1" x14ac:dyDescent="0.3">
      <c r="A12" s="26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29"/>
      <c r="M12" s="29"/>
      <c r="N12" s="29"/>
      <c r="O12" s="29"/>
      <c r="P12" s="29"/>
      <c r="Q12" s="29"/>
      <c r="R12" s="29"/>
      <c r="S12" s="29"/>
      <c r="T12" s="29"/>
      <c r="U12" s="29"/>
      <c r="V12" s="29"/>
      <c r="W12" s="29"/>
      <c r="X12" s="29"/>
      <c r="Y12" s="29"/>
      <c r="Z12" s="29"/>
      <c r="AA12" s="29"/>
      <c r="AB12" s="29"/>
      <c r="AC12" s="29"/>
      <c r="AD12" s="29"/>
      <c r="AE12" s="29"/>
      <c r="AF12" s="29"/>
      <c r="AG12" s="29"/>
      <c r="AH12" s="29"/>
      <c r="AI12" s="29"/>
      <c r="AJ12" s="29"/>
      <c r="AK12" s="29"/>
      <c r="AL12" s="29"/>
      <c r="AM12" s="29"/>
      <c r="AN12" s="29"/>
      <c r="AO12" s="29"/>
      <c r="AP12" s="27"/>
      <c r="BR12" s="22" t="s">
        <v>90</v>
      </c>
    </row>
    <row r="13" spans="1:72" ht="14.45" customHeight="1" x14ac:dyDescent="0.3">
      <c r="A13" s="26"/>
      <c r="B13" s="29"/>
      <c r="C13" s="32" t="s">
        <v>105</v>
      </c>
      <c r="D13" s="29"/>
      <c r="E13" s="29"/>
      <c r="F13" s="29"/>
      <c r="G13" s="29"/>
      <c r="H13" s="29"/>
      <c r="I13" s="29"/>
      <c r="J13" s="29"/>
      <c r="K13" s="29"/>
      <c r="L13" s="29"/>
      <c r="M13" s="29"/>
      <c r="N13" s="29"/>
      <c r="O13" s="29"/>
      <c r="P13" s="29"/>
      <c r="Q13" s="29"/>
      <c r="R13" s="29"/>
      <c r="S13" s="29"/>
      <c r="T13" s="29"/>
      <c r="U13" s="29"/>
      <c r="V13" s="29"/>
      <c r="W13" s="29"/>
      <c r="X13" s="29"/>
      <c r="Y13" s="29"/>
      <c r="Z13" s="29"/>
      <c r="AA13" s="29"/>
      <c r="AB13" s="29"/>
      <c r="AC13" s="29"/>
      <c r="AD13" s="29"/>
      <c r="AE13" s="29"/>
      <c r="AF13" s="29"/>
      <c r="AG13" s="29"/>
      <c r="AH13" s="29"/>
      <c r="AI13" s="29"/>
      <c r="AJ13" s="32" t="s">
        <v>102</v>
      </c>
      <c r="AK13" s="29"/>
      <c r="AL13" s="29"/>
      <c r="AM13" s="33" t="s">
        <v>96</v>
      </c>
      <c r="AN13" s="29"/>
      <c r="AO13" s="29"/>
      <c r="AP13" s="27"/>
      <c r="BR13" s="22" t="s">
        <v>90</v>
      </c>
    </row>
    <row r="14" spans="1:72" ht="15" x14ac:dyDescent="0.3">
      <c r="A14" s="26"/>
      <c r="B14" s="29"/>
      <c r="C14" s="29"/>
      <c r="D14" s="33" t="s">
        <v>106</v>
      </c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  <c r="AF14" s="29"/>
      <c r="AG14" s="29"/>
      <c r="AH14" s="29"/>
      <c r="AI14" s="29"/>
      <c r="AJ14" s="32" t="s">
        <v>104</v>
      </c>
      <c r="AK14" s="29"/>
      <c r="AL14" s="29"/>
      <c r="AM14" s="33" t="s">
        <v>96</v>
      </c>
      <c r="AN14" s="29"/>
      <c r="AO14" s="29"/>
      <c r="AP14" s="27"/>
      <c r="BR14" s="22" t="s">
        <v>90</v>
      </c>
    </row>
    <row r="15" spans="1:72" ht="6.95" customHeight="1" x14ac:dyDescent="0.3">
      <c r="A15" s="26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29"/>
      <c r="M15" s="29"/>
      <c r="N15" s="29"/>
      <c r="O15" s="29"/>
      <c r="P15" s="29"/>
      <c r="Q15" s="29"/>
      <c r="R15" s="29"/>
      <c r="S15" s="29"/>
      <c r="T15" s="29"/>
      <c r="U15" s="29"/>
      <c r="V15" s="29"/>
      <c r="W15" s="29"/>
      <c r="X15" s="29"/>
      <c r="Y15" s="29"/>
      <c r="Z15" s="29"/>
      <c r="AA15" s="29"/>
      <c r="AB15" s="29"/>
      <c r="AC15" s="29"/>
      <c r="AD15" s="29"/>
      <c r="AE15" s="29"/>
      <c r="AF15" s="29"/>
      <c r="AG15" s="29"/>
      <c r="AH15" s="29"/>
      <c r="AI15" s="29"/>
      <c r="AJ15" s="29"/>
      <c r="AK15" s="29"/>
      <c r="AL15" s="29"/>
      <c r="AM15" s="29"/>
      <c r="AN15" s="29"/>
      <c r="AO15" s="29"/>
      <c r="AP15" s="27"/>
      <c r="BR15" s="22" t="s">
        <v>88</v>
      </c>
    </row>
    <row r="16" spans="1:72" ht="14.45" customHeight="1" x14ac:dyDescent="0.3">
      <c r="A16" s="26"/>
      <c r="B16" s="29"/>
      <c r="C16" s="32" t="s">
        <v>107</v>
      </c>
      <c r="D16" s="29"/>
      <c r="E16" s="29"/>
      <c r="F16" s="29"/>
      <c r="G16" s="29"/>
      <c r="H16" s="29"/>
      <c r="I16" s="29"/>
      <c r="J16" s="29"/>
      <c r="K16" s="29"/>
      <c r="L16" s="29"/>
      <c r="M16" s="29"/>
      <c r="N16" s="29"/>
      <c r="O16" s="29"/>
      <c r="P16" s="29"/>
      <c r="Q16" s="29"/>
      <c r="R16" s="29"/>
      <c r="S16" s="29"/>
      <c r="T16" s="29"/>
      <c r="U16" s="29"/>
      <c r="V16" s="29"/>
      <c r="W16" s="29"/>
      <c r="X16" s="29"/>
      <c r="Y16" s="29"/>
      <c r="Z16" s="29"/>
      <c r="AA16" s="29"/>
      <c r="AB16" s="29"/>
      <c r="AC16" s="29"/>
      <c r="AD16" s="29"/>
      <c r="AE16" s="29"/>
      <c r="AF16" s="29"/>
      <c r="AG16" s="29"/>
      <c r="AH16" s="29"/>
      <c r="AI16" s="29"/>
      <c r="AJ16" s="32" t="s">
        <v>102</v>
      </c>
      <c r="AK16" s="29"/>
      <c r="AL16" s="29"/>
      <c r="AM16" s="33" t="s">
        <v>96</v>
      </c>
      <c r="AN16" s="29"/>
      <c r="AO16" s="29"/>
      <c r="AP16" s="27"/>
      <c r="BR16" s="22" t="s">
        <v>88</v>
      </c>
    </row>
    <row r="17" spans="1:70" ht="18.399999999999999" customHeight="1" x14ac:dyDescent="0.3">
      <c r="A17" s="26"/>
      <c r="B17" s="29"/>
      <c r="C17" s="29"/>
      <c r="D17" s="33" t="s">
        <v>106</v>
      </c>
      <c r="E17" s="29"/>
      <c r="F17" s="29"/>
      <c r="G17" s="29"/>
      <c r="H17" s="29"/>
      <c r="I17" s="29"/>
      <c r="J17" s="29"/>
      <c r="K17" s="29"/>
      <c r="L17" s="29"/>
      <c r="M17" s="29"/>
      <c r="N17" s="29"/>
      <c r="O17" s="29"/>
      <c r="P17" s="29"/>
      <c r="Q17" s="29"/>
      <c r="R17" s="29"/>
      <c r="S17" s="29"/>
      <c r="T17" s="29"/>
      <c r="U17" s="29"/>
      <c r="V17" s="29"/>
      <c r="W17" s="29"/>
      <c r="X17" s="29"/>
      <c r="Y17" s="29"/>
      <c r="Z17" s="29"/>
      <c r="AA17" s="29"/>
      <c r="AB17" s="29"/>
      <c r="AC17" s="29"/>
      <c r="AD17" s="29"/>
      <c r="AE17" s="29"/>
      <c r="AF17" s="29"/>
      <c r="AG17" s="29"/>
      <c r="AH17" s="29"/>
      <c r="AI17" s="29"/>
      <c r="AJ17" s="32" t="s">
        <v>104</v>
      </c>
      <c r="AK17" s="29"/>
      <c r="AL17" s="29"/>
      <c r="AM17" s="33" t="s">
        <v>96</v>
      </c>
      <c r="AN17" s="29"/>
      <c r="AO17" s="29"/>
      <c r="AP17" s="27"/>
      <c r="BR17" s="22" t="s">
        <v>108</v>
      </c>
    </row>
    <row r="18" spans="1:70" ht="6.95" customHeight="1" x14ac:dyDescent="0.3">
      <c r="A18" s="26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29"/>
      <c r="M18" s="29"/>
      <c r="N18" s="29"/>
      <c r="O18" s="29"/>
      <c r="P18" s="29"/>
      <c r="Q18" s="29"/>
      <c r="R18" s="29"/>
      <c r="S18" s="29"/>
      <c r="T18" s="29"/>
      <c r="U18" s="29"/>
      <c r="V18" s="29"/>
      <c r="W18" s="29"/>
      <c r="X18" s="29"/>
      <c r="Y18" s="29"/>
      <c r="Z18" s="29"/>
      <c r="AA18" s="29"/>
      <c r="AB18" s="29"/>
      <c r="AC18" s="29"/>
      <c r="AD18" s="29"/>
      <c r="AE18" s="29"/>
      <c r="AF18" s="29"/>
      <c r="AG18" s="29"/>
      <c r="AH18" s="29"/>
      <c r="AI18" s="29"/>
      <c r="AJ18" s="29"/>
      <c r="AK18" s="29"/>
      <c r="AL18" s="29"/>
      <c r="AM18" s="29"/>
      <c r="AN18" s="29"/>
      <c r="AO18" s="29"/>
      <c r="AP18" s="27"/>
      <c r="BR18" s="22" t="s">
        <v>109</v>
      </c>
    </row>
    <row r="19" spans="1:70" ht="14.45" customHeight="1" x14ac:dyDescent="0.3">
      <c r="A19" s="26"/>
      <c r="B19" s="29"/>
      <c r="C19" s="32" t="s">
        <v>110</v>
      </c>
      <c r="D19" s="29"/>
      <c r="E19" s="29"/>
      <c r="F19" s="29"/>
      <c r="G19" s="29"/>
      <c r="H19" s="29"/>
      <c r="I19" s="29"/>
      <c r="J19" s="29"/>
      <c r="K19" s="29"/>
      <c r="L19" s="29"/>
      <c r="M19" s="29"/>
      <c r="N19" s="29"/>
      <c r="O19" s="29"/>
      <c r="P19" s="29"/>
      <c r="Q19" s="29"/>
      <c r="R19" s="29"/>
      <c r="S19" s="29"/>
      <c r="T19" s="29"/>
      <c r="U19" s="29"/>
      <c r="V19" s="29"/>
      <c r="W19" s="29"/>
      <c r="X19" s="29"/>
      <c r="Y19" s="29"/>
      <c r="Z19" s="29"/>
      <c r="AA19" s="29"/>
      <c r="AB19" s="29"/>
      <c r="AC19" s="29"/>
      <c r="AD19" s="29"/>
      <c r="AE19" s="29"/>
      <c r="AF19" s="29"/>
      <c r="AG19" s="29"/>
      <c r="AH19" s="29"/>
      <c r="AI19" s="29"/>
      <c r="AJ19" s="32" t="s">
        <v>102</v>
      </c>
      <c r="AK19" s="29"/>
      <c r="AL19" s="29"/>
      <c r="AM19" s="33" t="s">
        <v>96</v>
      </c>
      <c r="AN19" s="29"/>
      <c r="AO19" s="29"/>
      <c r="AP19" s="27"/>
      <c r="BR19" s="22" t="s">
        <v>109</v>
      </c>
    </row>
    <row r="20" spans="1:70" ht="18.399999999999999" customHeight="1" x14ac:dyDescent="0.3">
      <c r="A20" s="26"/>
      <c r="B20" s="29"/>
      <c r="C20" s="29"/>
      <c r="D20" s="33"/>
      <c r="E20" s="29"/>
      <c r="F20" s="29"/>
      <c r="G20" s="29"/>
      <c r="H20" s="29"/>
      <c r="I20" s="29"/>
      <c r="J20" s="29"/>
      <c r="K20" s="29"/>
      <c r="L20" s="29"/>
      <c r="M20" s="29"/>
      <c r="N20" s="29"/>
      <c r="O20" s="29"/>
      <c r="P20" s="29"/>
      <c r="Q20" s="29"/>
      <c r="R20" s="29"/>
      <c r="S20" s="29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  <c r="AF20" s="29"/>
      <c r="AG20" s="29"/>
      <c r="AH20" s="29"/>
      <c r="AI20" s="29"/>
      <c r="AJ20" s="32" t="s">
        <v>104</v>
      </c>
      <c r="AK20" s="29"/>
      <c r="AL20" s="29"/>
      <c r="AM20" s="33" t="s">
        <v>96</v>
      </c>
      <c r="AN20" s="29"/>
      <c r="AO20" s="29"/>
      <c r="AP20" s="27"/>
    </row>
    <row r="21" spans="1:70" ht="6.95" customHeight="1" x14ac:dyDescent="0.3">
      <c r="A21" s="26"/>
      <c r="B21" s="29"/>
      <c r="C21" s="29"/>
      <c r="D21" s="29"/>
      <c r="E21" s="29"/>
      <c r="F21" s="29"/>
      <c r="G21" s="29"/>
      <c r="H21" s="29"/>
      <c r="I21" s="29"/>
      <c r="J21" s="29"/>
      <c r="K21" s="29"/>
      <c r="L21" s="29"/>
      <c r="M21" s="29"/>
      <c r="N21" s="29"/>
      <c r="O21" s="29"/>
      <c r="P21" s="29"/>
      <c r="Q21" s="29"/>
      <c r="R21" s="29"/>
      <c r="S21" s="29"/>
      <c r="T21" s="29"/>
      <c r="U21" s="29"/>
      <c r="V21" s="29"/>
      <c r="W21" s="29"/>
      <c r="X21" s="29"/>
      <c r="Y21" s="29"/>
      <c r="Z21" s="29"/>
      <c r="AA21" s="29"/>
      <c r="AB21" s="29"/>
      <c r="AC21" s="29"/>
      <c r="AD21" s="29"/>
      <c r="AE21" s="29"/>
      <c r="AF21" s="29"/>
      <c r="AG21" s="29"/>
      <c r="AH21" s="29"/>
      <c r="AI21" s="29"/>
      <c r="AJ21" s="29"/>
      <c r="AK21" s="29"/>
      <c r="AL21" s="29"/>
      <c r="AM21" s="29"/>
      <c r="AN21" s="29"/>
      <c r="AO21" s="29"/>
      <c r="AP21" s="27"/>
    </row>
    <row r="22" spans="1:70" ht="15" x14ac:dyDescent="0.3">
      <c r="A22" s="26"/>
      <c r="B22" s="29"/>
      <c r="C22" s="32" t="s">
        <v>111</v>
      </c>
      <c r="D22" s="29"/>
      <c r="E22" s="29"/>
      <c r="F22" s="29"/>
      <c r="G22" s="29"/>
      <c r="H22" s="29"/>
      <c r="I22" s="29"/>
      <c r="J22" s="29"/>
      <c r="K22" s="29"/>
      <c r="L22" s="29"/>
      <c r="M22" s="29"/>
      <c r="N22" s="29"/>
      <c r="O22" s="29"/>
      <c r="P22" s="29"/>
      <c r="Q22" s="29"/>
      <c r="R22" s="29"/>
      <c r="S22" s="29"/>
      <c r="T22" s="29"/>
      <c r="U22" s="29"/>
      <c r="V22" s="29"/>
      <c r="W22" s="29"/>
      <c r="X22" s="29"/>
      <c r="Y22" s="29"/>
      <c r="Z22" s="29"/>
      <c r="AA22" s="29"/>
      <c r="AB22" s="29"/>
      <c r="AC22" s="29"/>
      <c r="AD22" s="29"/>
      <c r="AE22" s="29"/>
      <c r="AF22" s="29"/>
      <c r="AG22" s="29"/>
      <c r="AH22" s="29"/>
      <c r="AI22" s="29"/>
      <c r="AJ22" s="29"/>
      <c r="AK22" s="29"/>
      <c r="AL22" s="29"/>
      <c r="AM22" s="29"/>
      <c r="AN22" s="29"/>
      <c r="AO22" s="29"/>
      <c r="AP22" s="27"/>
    </row>
    <row r="23" spans="1:70" ht="22.5" customHeight="1" x14ac:dyDescent="0.3">
      <c r="A23" s="26"/>
      <c r="B23" s="29"/>
      <c r="C23" s="29"/>
      <c r="D23" s="208" t="s">
        <v>96</v>
      </c>
      <c r="E23" s="209"/>
      <c r="F23" s="209"/>
      <c r="G23" s="209"/>
      <c r="H23" s="209"/>
      <c r="I23" s="209"/>
      <c r="J23" s="209"/>
      <c r="K23" s="209"/>
      <c r="L23" s="209"/>
      <c r="M23" s="209"/>
      <c r="N23" s="209"/>
      <c r="O23" s="209"/>
      <c r="P23" s="209"/>
      <c r="Q23" s="209"/>
      <c r="R23" s="209"/>
      <c r="S23" s="209"/>
      <c r="T23" s="209"/>
      <c r="U23" s="209"/>
      <c r="V23" s="209"/>
      <c r="W23" s="209"/>
      <c r="X23" s="209"/>
      <c r="Y23" s="209"/>
      <c r="Z23" s="209"/>
      <c r="AA23" s="209"/>
      <c r="AB23" s="209"/>
      <c r="AC23" s="209"/>
      <c r="AD23" s="209"/>
      <c r="AE23" s="209"/>
      <c r="AF23" s="209"/>
      <c r="AG23" s="209"/>
      <c r="AH23" s="209"/>
      <c r="AI23" s="209"/>
      <c r="AJ23" s="209"/>
      <c r="AK23" s="209"/>
      <c r="AL23" s="209"/>
      <c r="AM23" s="209"/>
      <c r="AN23" s="29"/>
      <c r="AO23" s="29"/>
      <c r="AP23" s="27"/>
    </row>
    <row r="24" spans="1:70" ht="6.95" customHeight="1" x14ac:dyDescent="0.3">
      <c r="A24" s="26"/>
      <c r="B24" s="29"/>
      <c r="C24" s="29"/>
      <c r="D24" s="29"/>
      <c r="E24" s="29"/>
      <c r="F24" s="29"/>
      <c r="G24" s="29"/>
      <c r="H24" s="29"/>
      <c r="I24" s="29"/>
      <c r="J24" s="29"/>
      <c r="K24" s="29"/>
      <c r="L24" s="29"/>
      <c r="M24" s="29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29"/>
      <c r="Y24" s="29"/>
      <c r="Z24" s="29"/>
      <c r="AA24" s="29"/>
      <c r="AB24" s="29"/>
      <c r="AC24" s="29"/>
      <c r="AD24" s="29"/>
      <c r="AE24" s="29"/>
      <c r="AF24" s="29"/>
      <c r="AG24" s="29"/>
      <c r="AH24" s="29"/>
      <c r="AI24" s="29"/>
      <c r="AJ24" s="29"/>
      <c r="AK24" s="29"/>
      <c r="AL24" s="29"/>
      <c r="AM24" s="29"/>
      <c r="AN24" s="29"/>
      <c r="AO24" s="29"/>
      <c r="AP24" s="27"/>
    </row>
    <row r="25" spans="1:70" ht="6.95" customHeight="1" x14ac:dyDescent="0.3">
      <c r="A25" s="26"/>
      <c r="B25" s="29"/>
      <c r="C25" s="34"/>
      <c r="D25" s="34"/>
      <c r="E25" s="34"/>
      <c r="F25" s="34"/>
      <c r="G25" s="34"/>
      <c r="H25" s="34"/>
      <c r="I25" s="34"/>
      <c r="J25" s="34"/>
      <c r="K25" s="34"/>
      <c r="L25" s="34"/>
      <c r="M25" s="34"/>
      <c r="N25" s="34"/>
      <c r="O25" s="34"/>
      <c r="P25" s="34"/>
      <c r="Q25" s="34"/>
      <c r="R25" s="34"/>
      <c r="S25" s="34"/>
      <c r="T25" s="34"/>
      <c r="U25" s="34"/>
      <c r="V25" s="34"/>
      <c r="W25" s="34"/>
      <c r="X25" s="34"/>
      <c r="Y25" s="34"/>
      <c r="Z25" s="34"/>
      <c r="AA25" s="34"/>
      <c r="AB25" s="34"/>
      <c r="AC25" s="34"/>
      <c r="AD25" s="34"/>
      <c r="AE25" s="34"/>
      <c r="AF25" s="34"/>
      <c r="AG25" s="34"/>
      <c r="AH25" s="34"/>
      <c r="AI25" s="34"/>
      <c r="AJ25" s="34"/>
      <c r="AK25" s="34"/>
      <c r="AL25" s="34"/>
      <c r="AM25" s="34"/>
      <c r="AN25" s="34"/>
      <c r="AO25" s="29"/>
      <c r="AP25" s="27"/>
    </row>
    <row r="26" spans="1:70" ht="14.45" customHeight="1" x14ac:dyDescent="0.3">
      <c r="A26" s="26"/>
      <c r="B26" s="29"/>
      <c r="C26" s="35" t="s">
        <v>112</v>
      </c>
      <c r="D26" s="29"/>
      <c r="E26" s="29"/>
      <c r="F26" s="29"/>
      <c r="G26" s="29"/>
      <c r="H26" s="29"/>
      <c r="I26" s="29"/>
      <c r="J26" s="29"/>
      <c r="K26" s="29"/>
      <c r="L26" s="29"/>
      <c r="M26" s="29"/>
      <c r="N26" s="29"/>
      <c r="O26" s="29"/>
      <c r="P26" s="29"/>
      <c r="Q26" s="29"/>
      <c r="R26" s="29"/>
      <c r="S26" s="29"/>
      <c r="T26" s="29"/>
      <c r="U26" s="29"/>
      <c r="V26" s="29"/>
      <c r="W26" s="29"/>
      <c r="X26" s="29"/>
      <c r="Y26" s="29"/>
      <c r="Z26" s="29"/>
      <c r="AA26" s="29"/>
      <c r="AB26" s="29"/>
      <c r="AC26" s="29"/>
      <c r="AD26" s="29"/>
      <c r="AE26" s="29"/>
      <c r="AF26" s="29"/>
      <c r="AG26" s="29"/>
      <c r="AH26" s="29"/>
      <c r="AI26" s="29"/>
      <c r="AJ26" s="218">
        <f>AF87</f>
        <v>0</v>
      </c>
      <c r="AK26" s="209"/>
      <c r="AL26" s="209"/>
      <c r="AM26" s="209"/>
      <c r="AN26" s="209"/>
      <c r="AO26" s="29"/>
      <c r="AP26" s="27"/>
    </row>
    <row r="27" spans="1:70" ht="14.45" customHeight="1" x14ac:dyDescent="0.3">
      <c r="A27" s="26"/>
      <c r="B27" s="29"/>
      <c r="C27" s="35" t="s">
        <v>113</v>
      </c>
      <c r="D27" s="29"/>
      <c r="E27" s="29"/>
      <c r="F27" s="29"/>
      <c r="G27" s="29"/>
      <c r="H27" s="29"/>
      <c r="I27" s="29"/>
      <c r="J27" s="29"/>
      <c r="K27" s="29"/>
      <c r="L27" s="29"/>
      <c r="M27" s="29"/>
      <c r="N27" s="29"/>
      <c r="O27" s="29"/>
      <c r="P27" s="29"/>
      <c r="Q27" s="29"/>
      <c r="R27" s="29"/>
      <c r="S27" s="29"/>
      <c r="T27" s="29"/>
      <c r="U27" s="29"/>
      <c r="V27" s="29"/>
      <c r="W27" s="29"/>
      <c r="X27" s="29"/>
      <c r="Y27" s="29"/>
      <c r="Z27" s="29"/>
      <c r="AA27" s="29"/>
      <c r="AB27" s="29"/>
      <c r="AC27" s="29"/>
      <c r="AD27" s="29"/>
      <c r="AE27" s="29"/>
      <c r="AF27" s="29"/>
      <c r="AG27" s="29"/>
      <c r="AH27" s="29"/>
      <c r="AI27" s="29"/>
      <c r="AJ27" s="218">
        <f>ROUND(AF99,2)</f>
        <v>0</v>
      </c>
      <c r="AK27" s="209"/>
      <c r="AL27" s="209"/>
      <c r="AM27" s="209"/>
      <c r="AN27" s="209"/>
      <c r="AO27" s="29"/>
      <c r="AP27" s="27"/>
    </row>
    <row r="28" spans="1:70" s="36" customFormat="1" ht="6.95" customHeight="1" x14ac:dyDescent="0.25">
      <c r="A28" s="37"/>
      <c r="B28" s="14"/>
      <c r="C28" s="14"/>
      <c r="D28" s="14"/>
      <c r="E28" s="14"/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4"/>
      <c r="U28" s="14"/>
      <c r="V28" s="14"/>
      <c r="W28" s="14"/>
      <c r="X28" s="14"/>
      <c r="Y28" s="14"/>
      <c r="Z28" s="14"/>
      <c r="AA28" s="14"/>
      <c r="AB28" s="14"/>
      <c r="AC28" s="14"/>
      <c r="AD28" s="14"/>
      <c r="AE28" s="14"/>
      <c r="AF28" s="14"/>
      <c r="AG28" s="14"/>
      <c r="AH28" s="14"/>
      <c r="AI28" s="14"/>
      <c r="AJ28" s="14"/>
      <c r="AK28" s="14"/>
      <c r="AL28" s="14"/>
      <c r="AM28" s="14"/>
      <c r="AN28" s="14"/>
      <c r="AO28" s="14"/>
      <c r="AP28" s="38"/>
    </row>
    <row r="29" spans="1:70" s="36" customFormat="1" ht="25.9" customHeight="1" x14ac:dyDescent="0.25">
      <c r="A29" s="37"/>
      <c r="B29" s="14"/>
      <c r="C29" s="39" t="s">
        <v>114</v>
      </c>
      <c r="D29" s="40"/>
      <c r="E29" s="40"/>
      <c r="F29" s="40"/>
      <c r="G29" s="40"/>
      <c r="H29" s="40"/>
      <c r="I29" s="40"/>
      <c r="J29" s="40"/>
      <c r="K29" s="40"/>
      <c r="L29" s="40"/>
      <c r="M29" s="40"/>
      <c r="N29" s="40"/>
      <c r="O29" s="40"/>
      <c r="P29" s="40"/>
      <c r="Q29" s="40"/>
      <c r="R29" s="40"/>
      <c r="S29" s="40"/>
      <c r="T29" s="40"/>
      <c r="U29" s="40"/>
      <c r="V29" s="40"/>
      <c r="W29" s="40"/>
      <c r="X29" s="40"/>
      <c r="Y29" s="40"/>
      <c r="Z29" s="40"/>
      <c r="AA29" s="40"/>
      <c r="AB29" s="40"/>
      <c r="AC29" s="40"/>
      <c r="AD29" s="40"/>
      <c r="AE29" s="40"/>
      <c r="AF29" s="40"/>
      <c r="AG29" s="40"/>
      <c r="AH29" s="40"/>
      <c r="AI29" s="40"/>
      <c r="AJ29" s="219">
        <f>ROUND(AJ26+AJ27,2)</f>
        <v>0</v>
      </c>
      <c r="AK29" s="220"/>
      <c r="AL29" s="220"/>
      <c r="AM29" s="220"/>
      <c r="AN29" s="220"/>
      <c r="AO29" s="14"/>
      <c r="AP29" s="38"/>
    </row>
    <row r="30" spans="1:70" s="36" customFormat="1" ht="6.95" customHeight="1" x14ac:dyDescent="0.25">
      <c r="A30" s="37"/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4"/>
      <c r="Y30" s="14"/>
      <c r="Z30" s="14"/>
      <c r="AA30" s="14"/>
      <c r="AB30" s="14"/>
      <c r="AC30" s="14"/>
      <c r="AD30" s="14"/>
      <c r="AE30" s="14"/>
      <c r="AF30" s="14"/>
      <c r="AG30" s="14"/>
      <c r="AH30" s="14"/>
      <c r="AI30" s="14"/>
      <c r="AJ30" s="14"/>
      <c r="AK30" s="14"/>
      <c r="AL30" s="14"/>
      <c r="AM30" s="14"/>
      <c r="AN30" s="14"/>
      <c r="AO30" s="14"/>
      <c r="AP30" s="38"/>
    </row>
    <row r="31" spans="1:70" s="41" customFormat="1" ht="14.45" customHeight="1" x14ac:dyDescent="0.25">
      <c r="A31" s="42"/>
      <c r="B31" s="43"/>
      <c r="C31" s="44" t="s">
        <v>115</v>
      </c>
      <c r="D31" s="43"/>
      <c r="E31" s="44" t="s">
        <v>116</v>
      </c>
      <c r="F31" s="43"/>
      <c r="G31" s="43"/>
      <c r="H31" s="43"/>
      <c r="I31" s="43"/>
      <c r="J31" s="43"/>
      <c r="K31" s="221">
        <v>0.2</v>
      </c>
      <c r="L31" s="222"/>
      <c r="M31" s="222"/>
      <c r="N31" s="222"/>
      <c r="O31" s="43"/>
      <c r="P31" s="43"/>
      <c r="Q31" s="43"/>
      <c r="R31" s="43"/>
      <c r="S31" s="45" t="s">
        <v>117</v>
      </c>
      <c r="T31" s="43"/>
      <c r="U31" s="43"/>
      <c r="V31" s="223">
        <f>ROUND(AY87+SUM(CC100:CC100),2)</f>
        <v>0</v>
      </c>
      <c r="W31" s="222"/>
      <c r="X31" s="222"/>
      <c r="Y31" s="222"/>
      <c r="Z31" s="222"/>
      <c r="AA31" s="222"/>
      <c r="AB31" s="222"/>
      <c r="AC31" s="222"/>
      <c r="AD31" s="222"/>
      <c r="AE31" s="43"/>
      <c r="AF31" s="43"/>
      <c r="AG31" s="43"/>
      <c r="AH31" s="43"/>
      <c r="AI31" s="43"/>
      <c r="AJ31" s="223">
        <f>ROUND(AU87+SUM(BX100:BX100),2)</f>
        <v>0</v>
      </c>
      <c r="AK31" s="222"/>
      <c r="AL31" s="222"/>
      <c r="AM31" s="222"/>
      <c r="AN31" s="222"/>
      <c r="AO31" s="43"/>
      <c r="AP31" s="46"/>
    </row>
    <row r="32" spans="1:70" s="41" customFormat="1" ht="14.45" customHeight="1" x14ac:dyDescent="0.25">
      <c r="A32" s="42"/>
      <c r="B32" s="43"/>
      <c r="C32" s="43"/>
      <c r="D32" s="43"/>
      <c r="E32" s="44" t="s">
        <v>118</v>
      </c>
      <c r="F32" s="43"/>
      <c r="G32" s="43"/>
      <c r="H32" s="43"/>
      <c r="I32" s="43"/>
      <c r="J32" s="43"/>
      <c r="K32" s="221">
        <v>0.2</v>
      </c>
      <c r="L32" s="222"/>
      <c r="M32" s="222"/>
      <c r="N32" s="222"/>
      <c r="O32" s="43"/>
      <c r="P32" s="43"/>
      <c r="Q32" s="43"/>
      <c r="R32" s="43"/>
      <c r="S32" s="45" t="s">
        <v>117</v>
      </c>
      <c r="T32" s="43"/>
      <c r="U32" s="43"/>
      <c r="V32" s="223">
        <f>AJ29</f>
        <v>0</v>
      </c>
      <c r="W32" s="222"/>
      <c r="X32" s="222"/>
      <c r="Y32" s="222"/>
      <c r="Z32" s="222"/>
      <c r="AA32" s="222"/>
      <c r="AB32" s="222"/>
      <c r="AC32" s="222"/>
      <c r="AD32" s="222"/>
      <c r="AE32" s="43"/>
      <c r="AF32" s="43"/>
      <c r="AG32" s="43"/>
      <c r="AH32" s="43"/>
      <c r="AI32" s="43"/>
      <c r="AJ32" s="223">
        <f>V32*0.2</f>
        <v>0</v>
      </c>
      <c r="AK32" s="222"/>
      <c r="AL32" s="222"/>
      <c r="AM32" s="222"/>
      <c r="AN32" s="222"/>
      <c r="AO32" s="43"/>
      <c r="AP32" s="46"/>
    </row>
    <row r="33" spans="1:42" s="41" customFormat="1" ht="14.45" hidden="1" customHeight="1" x14ac:dyDescent="0.25">
      <c r="A33" s="42"/>
      <c r="B33" s="43"/>
      <c r="C33" s="43"/>
      <c r="D33" s="43"/>
      <c r="E33" s="44" t="s">
        <v>119</v>
      </c>
      <c r="F33" s="43"/>
      <c r="G33" s="43"/>
      <c r="H33" s="43"/>
      <c r="I33" s="43"/>
      <c r="J33" s="43"/>
      <c r="K33" s="221">
        <v>0.2</v>
      </c>
      <c r="L33" s="222"/>
      <c r="M33" s="222"/>
      <c r="N33" s="222"/>
      <c r="O33" s="43"/>
      <c r="P33" s="43"/>
      <c r="Q33" s="43"/>
      <c r="R33" s="43"/>
      <c r="S33" s="45" t="s">
        <v>117</v>
      </c>
      <c r="T33" s="43"/>
      <c r="U33" s="43"/>
      <c r="V33" s="223">
        <f>ROUND(BA87+SUM(CE100:CE100),2)</f>
        <v>0</v>
      </c>
      <c r="W33" s="222"/>
      <c r="X33" s="222"/>
      <c r="Y33" s="222"/>
      <c r="Z33" s="222"/>
      <c r="AA33" s="222"/>
      <c r="AB33" s="222"/>
      <c r="AC33" s="222"/>
      <c r="AD33" s="222"/>
      <c r="AE33" s="43"/>
      <c r="AF33" s="43"/>
      <c r="AG33" s="43"/>
      <c r="AH33" s="43"/>
      <c r="AI33" s="43"/>
      <c r="AJ33" s="223">
        <v>0</v>
      </c>
      <c r="AK33" s="222"/>
      <c r="AL33" s="222"/>
      <c r="AM33" s="222"/>
      <c r="AN33" s="222"/>
      <c r="AO33" s="43"/>
      <c r="AP33" s="46"/>
    </row>
    <row r="34" spans="1:42" s="41" customFormat="1" ht="14.45" hidden="1" customHeight="1" x14ac:dyDescent="0.25">
      <c r="A34" s="42"/>
      <c r="B34" s="43"/>
      <c r="C34" s="43"/>
      <c r="D34" s="43"/>
      <c r="E34" s="44" t="s">
        <v>120</v>
      </c>
      <c r="F34" s="43"/>
      <c r="G34" s="43"/>
      <c r="H34" s="43"/>
      <c r="I34" s="43"/>
      <c r="J34" s="43"/>
      <c r="K34" s="221">
        <v>0.2</v>
      </c>
      <c r="L34" s="222"/>
      <c r="M34" s="222"/>
      <c r="N34" s="222"/>
      <c r="O34" s="43"/>
      <c r="P34" s="43"/>
      <c r="Q34" s="43"/>
      <c r="R34" s="43"/>
      <c r="S34" s="45" t="s">
        <v>117</v>
      </c>
      <c r="T34" s="43"/>
      <c r="U34" s="43"/>
      <c r="V34" s="223">
        <f>ROUND(BB87+SUM(CF100:CF100),2)</f>
        <v>0</v>
      </c>
      <c r="W34" s="222"/>
      <c r="X34" s="222"/>
      <c r="Y34" s="222"/>
      <c r="Z34" s="222"/>
      <c r="AA34" s="222"/>
      <c r="AB34" s="222"/>
      <c r="AC34" s="222"/>
      <c r="AD34" s="222"/>
      <c r="AE34" s="43"/>
      <c r="AF34" s="43"/>
      <c r="AG34" s="43"/>
      <c r="AH34" s="43"/>
      <c r="AI34" s="43"/>
      <c r="AJ34" s="223">
        <v>0</v>
      </c>
      <c r="AK34" s="222"/>
      <c r="AL34" s="222"/>
      <c r="AM34" s="222"/>
      <c r="AN34" s="222"/>
      <c r="AO34" s="43"/>
      <c r="AP34" s="46"/>
    </row>
    <row r="35" spans="1:42" s="41" customFormat="1" ht="14.45" hidden="1" customHeight="1" x14ac:dyDescent="0.25">
      <c r="A35" s="42"/>
      <c r="B35" s="43"/>
      <c r="C35" s="43"/>
      <c r="D35" s="43"/>
      <c r="E35" s="44" t="s">
        <v>121</v>
      </c>
      <c r="F35" s="43"/>
      <c r="G35" s="43"/>
      <c r="H35" s="43"/>
      <c r="I35" s="43"/>
      <c r="J35" s="43"/>
      <c r="K35" s="221">
        <v>0</v>
      </c>
      <c r="L35" s="222"/>
      <c r="M35" s="222"/>
      <c r="N35" s="222"/>
      <c r="O35" s="43"/>
      <c r="P35" s="43"/>
      <c r="Q35" s="43"/>
      <c r="R35" s="43"/>
      <c r="S35" s="45" t="s">
        <v>117</v>
      </c>
      <c r="T35" s="43"/>
      <c r="U35" s="43"/>
      <c r="V35" s="223">
        <f>ROUND(BC87+SUM(CG100:CG100),2)</f>
        <v>0</v>
      </c>
      <c r="W35" s="222"/>
      <c r="X35" s="222"/>
      <c r="Y35" s="222"/>
      <c r="Z35" s="222"/>
      <c r="AA35" s="222"/>
      <c r="AB35" s="222"/>
      <c r="AC35" s="222"/>
      <c r="AD35" s="222"/>
      <c r="AE35" s="43"/>
      <c r="AF35" s="43"/>
      <c r="AG35" s="43"/>
      <c r="AH35" s="43"/>
      <c r="AI35" s="43"/>
      <c r="AJ35" s="223">
        <v>0</v>
      </c>
      <c r="AK35" s="222"/>
      <c r="AL35" s="222"/>
      <c r="AM35" s="222"/>
      <c r="AN35" s="222"/>
      <c r="AO35" s="43"/>
      <c r="AP35" s="46"/>
    </row>
    <row r="36" spans="1:42" s="36" customFormat="1" ht="6.95" customHeight="1" x14ac:dyDescent="0.25">
      <c r="A36" s="37"/>
      <c r="B36" s="14"/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  <c r="AP36" s="38"/>
    </row>
    <row r="37" spans="1:42" s="36" customFormat="1" ht="25.9" customHeight="1" x14ac:dyDescent="0.25">
      <c r="A37" s="37"/>
      <c r="B37" s="47"/>
      <c r="C37" s="48" t="s">
        <v>122</v>
      </c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50" t="s">
        <v>123</v>
      </c>
      <c r="T37" s="49"/>
      <c r="U37" s="49"/>
      <c r="V37" s="49"/>
      <c r="W37" s="229" t="s">
        <v>124</v>
      </c>
      <c r="X37" s="230"/>
      <c r="Y37" s="230"/>
      <c r="Z37" s="230"/>
      <c r="AA37" s="230"/>
      <c r="AB37" s="49"/>
      <c r="AC37" s="49"/>
      <c r="AD37" s="49"/>
      <c r="AE37" s="49"/>
      <c r="AF37" s="49"/>
      <c r="AG37" s="49"/>
      <c r="AH37" s="49"/>
      <c r="AI37" s="49"/>
      <c r="AJ37" s="231">
        <f>SUM(AJ29:AJ35)</f>
        <v>0</v>
      </c>
      <c r="AK37" s="230"/>
      <c r="AL37" s="230"/>
      <c r="AM37" s="230"/>
      <c r="AN37" s="232"/>
      <c r="AO37" s="47"/>
      <c r="AP37" s="38"/>
    </row>
    <row r="38" spans="1:42" s="36" customFormat="1" ht="14.45" customHeight="1" x14ac:dyDescent="0.25">
      <c r="A38" s="37"/>
      <c r="B38" s="14"/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14"/>
      <c r="AF38" s="14"/>
      <c r="AG38" s="14"/>
      <c r="AH38" s="14"/>
      <c r="AI38" s="14"/>
      <c r="AJ38" s="14"/>
      <c r="AK38" s="14"/>
      <c r="AL38" s="14"/>
      <c r="AM38" s="14"/>
      <c r="AN38" s="14"/>
      <c r="AO38" s="14"/>
      <c r="AP38" s="38"/>
    </row>
    <row r="39" spans="1:42" x14ac:dyDescent="0.3">
      <c r="A39" s="26"/>
      <c r="B39" s="29"/>
      <c r="C39" s="29"/>
      <c r="D39" s="29"/>
      <c r="E39" s="29"/>
      <c r="F39" s="29"/>
      <c r="G39" s="29"/>
      <c r="H39" s="29"/>
      <c r="I39" s="29"/>
      <c r="J39" s="29"/>
      <c r="K39" s="29"/>
      <c r="L39" s="29"/>
      <c r="M39" s="29"/>
      <c r="N39" s="29"/>
      <c r="O39" s="29"/>
      <c r="P39" s="29"/>
      <c r="Q39" s="29"/>
      <c r="R39" s="29"/>
      <c r="S39" s="29"/>
      <c r="T39" s="29"/>
      <c r="U39" s="29"/>
      <c r="V39" s="29"/>
      <c r="W39" s="29"/>
      <c r="X39" s="29"/>
      <c r="Y39" s="29"/>
      <c r="Z39" s="29"/>
      <c r="AA39" s="29"/>
      <c r="AB39" s="29"/>
      <c r="AC39" s="29"/>
      <c r="AD39" s="29"/>
      <c r="AE39" s="29"/>
      <c r="AF39" s="29"/>
      <c r="AG39" s="29"/>
      <c r="AH39" s="29"/>
      <c r="AI39" s="29"/>
      <c r="AJ39" s="29"/>
      <c r="AK39" s="29"/>
      <c r="AL39" s="29"/>
      <c r="AM39" s="29"/>
      <c r="AN39" s="29"/>
      <c r="AO39" s="29"/>
      <c r="AP39" s="27"/>
    </row>
    <row r="40" spans="1:42" x14ac:dyDescent="0.3">
      <c r="A40" s="26"/>
      <c r="B40" s="29"/>
      <c r="C40" s="29"/>
      <c r="D40" s="29"/>
      <c r="E40" s="29"/>
      <c r="F40" s="29"/>
      <c r="G40" s="29"/>
      <c r="H40" s="29"/>
      <c r="I40" s="29"/>
      <c r="J40" s="29"/>
      <c r="K40" s="29"/>
      <c r="L40" s="29"/>
      <c r="M40" s="29"/>
      <c r="N40" s="29"/>
      <c r="O40" s="29"/>
      <c r="P40" s="29"/>
      <c r="Q40" s="29"/>
      <c r="R40" s="29"/>
      <c r="S40" s="29"/>
      <c r="T40" s="29"/>
      <c r="U40" s="29"/>
      <c r="V40" s="29"/>
      <c r="W40" s="29"/>
      <c r="X40" s="29"/>
      <c r="Y40" s="29"/>
      <c r="Z40" s="29"/>
      <c r="AA40" s="29"/>
      <c r="AB40" s="29"/>
      <c r="AC40" s="29"/>
      <c r="AD40" s="29"/>
      <c r="AE40" s="29"/>
      <c r="AF40" s="29"/>
      <c r="AG40" s="29"/>
      <c r="AH40" s="29"/>
      <c r="AI40" s="29"/>
      <c r="AJ40" s="29"/>
      <c r="AK40" s="29"/>
      <c r="AL40" s="29"/>
      <c r="AM40" s="29"/>
      <c r="AN40" s="29"/>
      <c r="AO40" s="29"/>
      <c r="AP40" s="27"/>
    </row>
    <row r="41" spans="1:42" x14ac:dyDescent="0.3">
      <c r="A41" s="26"/>
      <c r="B41" s="29"/>
      <c r="C41" s="29"/>
      <c r="D41" s="29"/>
      <c r="E41" s="29"/>
      <c r="F41" s="29"/>
      <c r="G41" s="29"/>
      <c r="H41" s="29"/>
      <c r="I41" s="29"/>
      <c r="J41" s="29"/>
      <c r="K41" s="29"/>
      <c r="L41" s="29"/>
      <c r="M41" s="29"/>
      <c r="N41" s="29"/>
      <c r="O41" s="29"/>
      <c r="P41" s="29"/>
      <c r="Q41" s="29"/>
      <c r="R41" s="29"/>
      <c r="S41" s="29"/>
      <c r="T41" s="29"/>
      <c r="U41" s="29"/>
      <c r="V41" s="29"/>
      <c r="W41" s="29"/>
      <c r="X41" s="29"/>
      <c r="Y41" s="29"/>
      <c r="Z41" s="29"/>
      <c r="AA41" s="29"/>
      <c r="AB41" s="29"/>
      <c r="AC41" s="29"/>
      <c r="AD41" s="29"/>
      <c r="AE41" s="29"/>
      <c r="AF41" s="29"/>
      <c r="AG41" s="29"/>
      <c r="AH41" s="29"/>
      <c r="AI41" s="29"/>
      <c r="AJ41" s="29"/>
      <c r="AK41" s="29"/>
      <c r="AL41" s="29"/>
      <c r="AM41" s="29"/>
      <c r="AN41" s="29"/>
      <c r="AO41" s="29"/>
      <c r="AP41" s="27"/>
    </row>
    <row r="42" spans="1:42" x14ac:dyDescent="0.3">
      <c r="A42" s="26"/>
      <c r="B42" s="29"/>
      <c r="C42" s="29"/>
      <c r="D42" s="29"/>
      <c r="E42" s="29"/>
      <c r="F42" s="29"/>
      <c r="G42" s="29"/>
      <c r="H42" s="29"/>
      <c r="I42" s="29"/>
      <c r="J42" s="29"/>
      <c r="K42" s="29"/>
      <c r="L42" s="29"/>
      <c r="M42" s="29"/>
      <c r="N42" s="29"/>
      <c r="O42" s="29"/>
      <c r="P42" s="29"/>
      <c r="Q42" s="29"/>
      <c r="R42" s="29"/>
      <c r="S42" s="29"/>
      <c r="T42" s="29"/>
      <c r="U42" s="29"/>
      <c r="V42" s="29"/>
      <c r="W42" s="29"/>
      <c r="X42" s="29"/>
      <c r="Y42" s="29"/>
      <c r="Z42" s="29"/>
      <c r="AA42" s="29"/>
      <c r="AB42" s="29"/>
      <c r="AC42" s="29"/>
      <c r="AD42" s="29"/>
      <c r="AE42" s="29"/>
      <c r="AF42" s="29"/>
      <c r="AG42" s="29"/>
      <c r="AH42" s="29"/>
      <c r="AI42" s="29"/>
      <c r="AJ42" s="29"/>
      <c r="AK42" s="29"/>
      <c r="AL42" s="29"/>
      <c r="AM42" s="29"/>
      <c r="AN42" s="29"/>
      <c r="AO42" s="29"/>
      <c r="AP42" s="27"/>
    </row>
    <row r="43" spans="1:42" x14ac:dyDescent="0.3">
      <c r="A43" s="26"/>
      <c r="B43" s="29"/>
      <c r="C43" s="29"/>
      <c r="D43" s="29"/>
      <c r="E43" s="29"/>
      <c r="F43" s="29"/>
      <c r="G43" s="29"/>
      <c r="H43" s="29"/>
      <c r="I43" s="29"/>
      <c r="J43" s="29"/>
      <c r="K43" s="29"/>
      <c r="L43" s="29"/>
      <c r="M43" s="29"/>
      <c r="N43" s="29"/>
      <c r="O43" s="29"/>
      <c r="P43" s="29"/>
      <c r="Q43" s="29"/>
      <c r="R43" s="29"/>
      <c r="S43" s="29"/>
      <c r="T43" s="29"/>
      <c r="U43" s="29"/>
      <c r="V43" s="29"/>
      <c r="W43" s="29"/>
      <c r="X43" s="29"/>
      <c r="Y43" s="29"/>
      <c r="Z43" s="29"/>
      <c r="AA43" s="29"/>
      <c r="AB43" s="29"/>
      <c r="AC43" s="29"/>
      <c r="AD43" s="29"/>
      <c r="AE43" s="29"/>
      <c r="AF43" s="29"/>
      <c r="AG43" s="29"/>
      <c r="AH43" s="29"/>
      <c r="AI43" s="29"/>
      <c r="AJ43" s="29"/>
      <c r="AK43" s="29"/>
      <c r="AL43" s="29"/>
      <c r="AM43" s="29"/>
      <c r="AN43" s="29"/>
      <c r="AO43" s="29"/>
      <c r="AP43" s="27"/>
    </row>
    <row r="44" spans="1:42" x14ac:dyDescent="0.3">
      <c r="A44" s="26"/>
      <c r="B44" s="29"/>
      <c r="C44" s="29"/>
      <c r="D44" s="29"/>
      <c r="E44" s="29"/>
      <c r="F44" s="29"/>
      <c r="G44" s="29"/>
      <c r="H44" s="29"/>
      <c r="I44" s="29"/>
      <c r="J44" s="29"/>
      <c r="K44" s="29"/>
      <c r="L44" s="29"/>
      <c r="M44" s="29"/>
      <c r="N44" s="29"/>
      <c r="O44" s="29"/>
      <c r="P44" s="29"/>
      <c r="Q44" s="29"/>
      <c r="R44" s="29"/>
      <c r="S44" s="29"/>
      <c r="T44" s="29"/>
      <c r="U44" s="29"/>
      <c r="V44" s="29"/>
      <c r="W44" s="29"/>
      <c r="X44" s="29"/>
      <c r="Y44" s="29"/>
      <c r="Z44" s="29"/>
      <c r="AA44" s="29"/>
      <c r="AB44" s="29"/>
      <c r="AC44" s="29"/>
      <c r="AD44" s="29"/>
      <c r="AE44" s="29"/>
      <c r="AF44" s="29"/>
      <c r="AG44" s="29"/>
      <c r="AH44" s="29"/>
      <c r="AI44" s="29"/>
      <c r="AJ44" s="29"/>
      <c r="AK44" s="29"/>
      <c r="AL44" s="29"/>
      <c r="AM44" s="29"/>
      <c r="AN44" s="29"/>
      <c r="AO44" s="29"/>
      <c r="AP44" s="27"/>
    </row>
    <row r="45" spans="1:42" x14ac:dyDescent="0.3">
      <c r="A45" s="26"/>
      <c r="B45" s="29"/>
      <c r="C45" s="29"/>
      <c r="D45" s="29"/>
      <c r="E45" s="29"/>
      <c r="F45" s="29"/>
      <c r="G45" s="29"/>
      <c r="H45" s="29"/>
      <c r="I45" s="29"/>
      <c r="J45" s="29"/>
      <c r="K45" s="29"/>
      <c r="L45" s="29"/>
      <c r="M45" s="29"/>
      <c r="N45" s="29"/>
      <c r="O45" s="29"/>
      <c r="P45" s="29"/>
      <c r="Q45" s="29"/>
      <c r="R45" s="29"/>
      <c r="S45" s="29"/>
      <c r="T45" s="29"/>
      <c r="U45" s="29"/>
      <c r="V45" s="29"/>
      <c r="W45" s="29"/>
      <c r="X45" s="29"/>
      <c r="Y45" s="29"/>
      <c r="Z45" s="29"/>
      <c r="AA45" s="29"/>
      <c r="AB45" s="29"/>
      <c r="AC45" s="29"/>
      <c r="AD45" s="29"/>
      <c r="AE45" s="29"/>
      <c r="AF45" s="29"/>
      <c r="AG45" s="29"/>
      <c r="AH45" s="29"/>
      <c r="AI45" s="29"/>
      <c r="AJ45" s="29"/>
      <c r="AK45" s="29"/>
      <c r="AL45" s="29"/>
      <c r="AM45" s="29"/>
      <c r="AN45" s="29"/>
      <c r="AO45" s="29"/>
      <c r="AP45" s="27"/>
    </row>
    <row r="46" spans="1:42" x14ac:dyDescent="0.3">
      <c r="A46" s="26"/>
      <c r="B46" s="29"/>
      <c r="C46" s="29"/>
      <c r="D46" s="29"/>
      <c r="E46" s="29"/>
      <c r="F46" s="29"/>
      <c r="G46" s="29"/>
      <c r="H46" s="29"/>
      <c r="I46" s="29"/>
      <c r="J46" s="29"/>
      <c r="K46" s="29"/>
      <c r="L46" s="29"/>
      <c r="M46" s="29"/>
      <c r="N46" s="29"/>
      <c r="O46" s="29"/>
      <c r="P46" s="29"/>
      <c r="Q46" s="29"/>
      <c r="R46" s="29"/>
      <c r="S46" s="29"/>
      <c r="T46" s="29"/>
      <c r="U46" s="29"/>
      <c r="V46" s="29"/>
      <c r="W46" s="29"/>
      <c r="X46" s="29"/>
      <c r="Y46" s="29"/>
      <c r="Z46" s="29"/>
      <c r="AA46" s="29"/>
      <c r="AB46" s="29"/>
      <c r="AC46" s="29"/>
      <c r="AD46" s="29"/>
      <c r="AE46" s="29"/>
      <c r="AF46" s="29"/>
      <c r="AG46" s="29"/>
      <c r="AH46" s="29"/>
      <c r="AI46" s="29"/>
      <c r="AJ46" s="29"/>
      <c r="AK46" s="29"/>
      <c r="AL46" s="29"/>
      <c r="AM46" s="29"/>
      <c r="AN46" s="29"/>
      <c r="AO46" s="29"/>
      <c r="AP46" s="27"/>
    </row>
    <row r="47" spans="1:42" x14ac:dyDescent="0.3">
      <c r="A47" s="26"/>
      <c r="B47" s="29"/>
      <c r="C47" s="29"/>
      <c r="D47" s="29"/>
      <c r="E47" s="29"/>
      <c r="F47" s="29"/>
      <c r="G47" s="29"/>
      <c r="H47" s="29"/>
      <c r="I47" s="29"/>
      <c r="J47" s="29"/>
      <c r="K47" s="29"/>
      <c r="L47" s="29"/>
      <c r="M47" s="29"/>
      <c r="N47" s="29"/>
      <c r="O47" s="29"/>
      <c r="P47" s="29"/>
      <c r="Q47" s="29"/>
      <c r="R47" s="29"/>
      <c r="S47" s="29"/>
      <c r="T47" s="29"/>
      <c r="U47" s="29"/>
      <c r="V47" s="29"/>
      <c r="W47" s="29"/>
      <c r="X47" s="29"/>
      <c r="Y47" s="29"/>
      <c r="Z47" s="29"/>
      <c r="AA47" s="29"/>
      <c r="AB47" s="29"/>
      <c r="AC47" s="29"/>
      <c r="AD47" s="29"/>
      <c r="AE47" s="29"/>
      <c r="AF47" s="29"/>
      <c r="AG47" s="29"/>
      <c r="AH47" s="29"/>
      <c r="AI47" s="29"/>
      <c r="AJ47" s="29"/>
      <c r="AK47" s="29"/>
      <c r="AL47" s="29"/>
      <c r="AM47" s="29"/>
      <c r="AN47" s="29"/>
      <c r="AO47" s="29"/>
      <c r="AP47" s="27"/>
    </row>
    <row r="48" spans="1:42" x14ac:dyDescent="0.3">
      <c r="A48" s="26"/>
      <c r="B48" s="29"/>
      <c r="C48" s="29"/>
      <c r="D48" s="29"/>
      <c r="E48" s="29"/>
      <c r="F48" s="29"/>
      <c r="G48" s="29"/>
      <c r="H48" s="29"/>
      <c r="I48" s="29"/>
      <c r="J48" s="29"/>
      <c r="K48" s="29"/>
      <c r="L48" s="29"/>
      <c r="M48" s="29"/>
      <c r="N48" s="29"/>
      <c r="O48" s="29"/>
      <c r="P48" s="29"/>
      <c r="Q48" s="29"/>
      <c r="R48" s="29"/>
      <c r="S48" s="29"/>
      <c r="T48" s="29"/>
      <c r="U48" s="29"/>
      <c r="V48" s="29"/>
      <c r="W48" s="29"/>
      <c r="X48" s="29"/>
      <c r="Y48" s="29"/>
      <c r="Z48" s="29"/>
      <c r="AA48" s="29"/>
      <c r="AB48" s="29"/>
      <c r="AC48" s="29"/>
      <c r="AD48" s="29"/>
      <c r="AE48" s="29"/>
      <c r="AF48" s="29"/>
      <c r="AG48" s="29"/>
      <c r="AH48" s="29"/>
      <c r="AI48" s="29"/>
      <c r="AJ48" s="29"/>
      <c r="AK48" s="29"/>
      <c r="AL48" s="29"/>
      <c r="AM48" s="29"/>
      <c r="AN48" s="29"/>
      <c r="AO48" s="29"/>
      <c r="AP48" s="27"/>
    </row>
    <row r="49" spans="1:42" s="36" customFormat="1" ht="15" x14ac:dyDescent="0.25">
      <c r="A49" s="37"/>
      <c r="B49" s="14"/>
      <c r="C49" s="51" t="s">
        <v>125</v>
      </c>
      <c r="D49" s="52"/>
      <c r="E49" s="52"/>
      <c r="F49" s="52"/>
      <c r="G49" s="52"/>
      <c r="H49" s="52"/>
      <c r="I49" s="52"/>
      <c r="J49" s="52"/>
      <c r="K49" s="52"/>
      <c r="L49" s="52"/>
      <c r="M49" s="52"/>
      <c r="N49" s="52"/>
      <c r="O49" s="52"/>
      <c r="P49" s="52"/>
      <c r="Q49" s="52"/>
      <c r="R49" s="52"/>
      <c r="S49" s="52"/>
      <c r="T49" s="52"/>
      <c r="U49" s="52"/>
      <c r="V49" s="52"/>
      <c r="W49" s="52"/>
      <c r="X49" s="52"/>
      <c r="Y49" s="53"/>
      <c r="Z49" s="14"/>
      <c r="AA49" s="14"/>
      <c r="AB49" s="51" t="s">
        <v>126</v>
      </c>
      <c r="AC49" s="52"/>
      <c r="AD49" s="52"/>
      <c r="AE49" s="52"/>
      <c r="AF49" s="52"/>
      <c r="AG49" s="52"/>
      <c r="AH49" s="52"/>
      <c r="AI49" s="52"/>
      <c r="AJ49" s="52"/>
      <c r="AK49" s="52"/>
      <c r="AL49" s="52"/>
      <c r="AM49" s="52"/>
      <c r="AN49" s="53"/>
      <c r="AO49" s="14"/>
      <c r="AP49" s="38"/>
    </row>
    <row r="50" spans="1:42" x14ac:dyDescent="0.3">
      <c r="A50" s="26"/>
      <c r="B50" s="29"/>
      <c r="C50" s="54"/>
      <c r="D50" s="29"/>
      <c r="E50" s="29"/>
      <c r="F50" s="29"/>
      <c r="G50" s="29"/>
      <c r="H50" s="29"/>
      <c r="I50" s="29"/>
      <c r="J50" s="29"/>
      <c r="K50" s="29"/>
      <c r="L50" s="29"/>
      <c r="M50" s="29"/>
      <c r="N50" s="29"/>
      <c r="O50" s="29"/>
      <c r="P50" s="29"/>
      <c r="Q50" s="29"/>
      <c r="R50" s="29"/>
      <c r="S50" s="29"/>
      <c r="T50" s="29"/>
      <c r="U50" s="29"/>
      <c r="V50" s="29"/>
      <c r="W50" s="29"/>
      <c r="X50" s="29"/>
      <c r="Y50" s="55"/>
      <c r="Z50" s="29"/>
      <c r="AA50" s="29"/>
      <c r="AB50" s="54"/>
      <c r="AC50" s="29"/>
      <c r="AD50" s="29"/>
      <c r="AE50" s="29"/>
      <c r="AF50" s="29"/>
      <c r="AG50" s="29"/>
      <c r="AH50" s="29"/>
      <c r="AI50" s="29"/>
      <c r="AJ50" s="29"/>
      <c r="AK50" s="29"/>
      <c r="AL50" s="29"/>
      <c r="AM50" s="29"/>
      <c r="AN50" s="55"/>
      <c r="AO50" s="29"/>
      <c r="AP50" s="27"/>
    </row>
    <row r="51" spans="1:42" x14ac:dyDescent="0.3">
      <c r="A51" s="26"/>
      <c r="B51" s="29"/>
      <c r="C51" s="54"/>
      <c r="D51" s="29"/>
      <c r="E51" s="29"/>
      <c r="F51" s="29"/>
      <c r="G51" s="29"/>
      <c r="H51" s="29"/>
      <c r="I51" s="29"/>
      <c r="J51" s="29"/>
      <c r="K51" s="29"/>
      <c r="L51" s="29"/>
      <c r="M51" s="29"/>
      <c r="N51" s="29"/>
      <c r="O51" s="29"/>
      <c r="P51" s="29"/>
      <c r="Q51" s="29"/>
      <c r="R51" s="29"/>
      <c r="S51" s="29"/>
      <c r="T51" s="29"/>
      <c r="U51" s="29"/>
      <c r="V51" s="29"/>
      <c r="W51" s="29"/>
      <c r="X51" s="29"/>
      <c r="Y51" s="55"/>
      <c r="Z51" s="29"/>
      <c r="AA51" s="29"/>
      <c r="AB51" s="54"/>
      <c r="AC51" s="29"/>
      <c r="AD51" s="29"/>
      <c r="AE51" s="29"/>
      <c r="AF51" s="29"/>
      <c r="AG51" s="29"/>
      <c r="AH51" s="29"/>
      <c r="AI51" s="29"/>
      <c r="AJ51" s="29"/>
      <c r="AK51" s="29"/>
      <c r="AL51" s="29"/>
      <c r="AM51" s="29"/>
      <c r="AN51" s="55"/>
      <c r="AO51" s="29"/>
      <c r="AP51" s="27"/>
    </row>
    <row r="52" spans="1:42" x14ac:dyDescent="0.3">
      <c r="A52" s="26"/>
      <c r="B52" s="29"/>
      <c r="C52" s="54"/>
      <c r="D52" s="29"/>
      <c r="E52" s="29"/>
      <c r="F52" s="29"/>
      <c r="G52" s="29"/>
      <c r="H52" s="29"/>
      <c r="I52" s="29"/>
      <c r="J52" s="29"/>
      <c r="K52" s="29"/>
      <c r="L52" s="29"/>
      <c r="M52" s="29"/>
      <c r="N52" s="29"/>
      <c r="O52" s="29"/>
      <c r="P52" s="29"/>
      <c r="Q52" s="29"/>
      <c r="R52" s="29"/>
      <c r="S52" s="29"/>
      <c r="T52" s="29"/>
      <c r="U52" s="29"/>
      <c r="V52" s="29"/>
      <c r="W52" s="29"/>
      <c r="X52" s="29"/>
      <c r="Y52" s="55"/>
      <c r="Z52" s="29"/>
      <c r="AA52" s="29"/>
      <c r="AB52" s="54"/>
      <c r="AC52" s="29"/>
      <c r="AD52" s="29"/>
      <c r="AE52" s="29"/>
      <c r="AF52" s="29"/>
      <c r="AG52" s="29"/>
      <c r="AH52" s="29"/>
      <c r="AI52" s="29"/>
      <c r="AJ52" s="29"/>
      <c r="AK52" s="29"/>
      <c r="AL52" s="29"/>
      <c r="AM52" s="29"/>
      <c r="AN52" s="55"/>
      <c r="AO52" s="29"/>
      <c r="AP52" s="27"/>
    </row>
    <row r="53" spans="1:42" x14ac:dyDescent="0.3">
      <c r="A53" s="26"/>
      <c r="B53" s="29"/>
      <c r="C53" s="54"/>
      <c r="D53" s="29"/>
      <c r="E53" s="29"/>
      <c r="F53" s="29"/>
      <c r="G53" s="29"/>
      <c r="H53" s="29"/>
      <c r="I53" s="29"/>
      <c r="J53" s="29"/>
      <c r="K53" s="29"/>
      <c r="L53" s="29"/>
      <c r="M53" s="29"/>
      <c r="N53" s="29"/>
      <c r="O53" s="29"/>
      <c r="P53" s="29"/>
      <c r="Q53" s="29"/>
      <c r="R53" s="29"/>
      <c r="S53" s="29"/>
      <c r="T53" s="29"/>
      <c r="U53" s="29"/>
      <c r="V53" s="29"/>
      <c r="W53" s="29"/>
      <c r="X53" s="29"/>
      <c r="Y53" s="55"/>
      <c r="Z53" s="29"/>
      <c r="AA53" s="29"/>
      <c r="AB53" s="54"/>
      <c r="AC53" s="29"/>
      <c r="AD53" s="29"/>
      <c r="AE53" s="29"/>
      <c r="AF53" s="29"/>
      <c r="AG53" s="29"/>
      <c r="AH53" s="29"/>
      <c r="AI53" s="29"/>
      <c r="AJ53" s="29"/>
      <c r="AK53" s="29"/>
      <c r="AL53" s="29"/>
      <c r="AM53" s="29"/>
      <c r="AN53" s="55"/>
      <c r="AO53" s="29"/>
      <c r="AP53" s="27"/>
    </row>
    <row r="54" spans="1:42" x14ac:dyDescent="0.3">
      <c r="A54" s="26"/>
      <c r="B54" s="29"/>
      <c r="C54" s="54"/>
      <c r="D54" s="29"/>
      <c r="E54" s="29"/>
      <c r="F54" s="29"/>
      <c r="G54" s="29"/>
      <c r="H54" s="29"/>
      <c r="I54" s="29"/>
      <c r="J54" s="29"/>
      <c r="K54" s="29"/>
      <c r="L54" s="29"/>
      <c r="M54" s="29"/>
      <c r="N54" s="29"/>
      <c r="O54" s="29"/>
      <c r="P54" s="29"/>
      <c r="Q54" s="29"/>
      <c r="R54" s="29"/>
      <c r="S54" s="29"/>
      <c r="T54" s="29"/>
      <c r="U54" s="29"/>
      <c r="V54" s="29"/>
      <c r="W54" s="29"/>
      <c r="X54" s="29"/>
      <c r="Y54" s="55"/>
      <c r="Z54" s="29"/>
      <c r="AA54" s="29"/>
      <c r="AB54" s="54"/>
      <c r="AC54" s="29"/>
      <c r="AD54" s="29"/>
      <c r="AE54" s="29"/>
      <c r="AF54" s="29"/>
      <c r="AG54" s="29"/>
      <c r="AH54" s="29"/>
      <c r="AI54" s="29"/>
      <c r="AJ54" s="29"/>
      <c r="AK54" s="29"/>
      <c r="AL54" s="29"/>
      <c r="AM54" s="29"/>
      <c r="AN54" s="55"/>
      <c r="AO54" s="29"/>
      <c r="AP54" s="27"/>
    </row>
    <row r="55" spans="1:42" x14ac:dyDescent="0.3">
      <c r="A55" s="26"/>
      <c r="B55" s="29"/>
      <c r="C55" s="54"/>
      <c r="D55" s="29"/>
      <c r="E55" s="29"/>
      <c r="F55" s="29"/>
      <c r="G55" s="29"/>
      <c r="H55" s="29"/>
      <c r="I55" s="29"/>
      <c r="J55" s="29"/>
      <c r="K55" s="29"/>
      <c r="L55" s="29"/>
      <c r="M55" s="29"/>
      <c r="N55" s="29"/>
      <c r="O55" s="29"/>
      <c r="P55" s="29"/>
      <c r="Q55" s="29"/>
      <c r="R55" s="29"/>
      <c r="S55" s="29"/>
      <c r="T55" s="29"/>
      <c r="U55" s="29"/>
      <c r="V55" s="29"/>
      <c r="W55" s="29"/>
      <c r="X55" s="29"/>
      <c r="Y55" s="55"/>
      <c r="Z55" s="29"/>
      <c r="AA55" s="29"/>
      <c r="AB55" s="54"/>
      <c r="AC55" s="29"/>
      <c r="AD55" s="29"/>
      <c r="AE55" s="29"/>
      <c r="AF55" s="29"/>
      <c r="AG55" s="29"/>
      <c r="AH55" s="29"/>
      <c r="AI55" s="29"/>
      <c r="AJ55" s="29"/>
      <c r="AK55" s="29"/>
      <c r="AL55" s="29"/>
      <c r="AM55" s="29"/>
      <c r="AN55" s="55"/>
      <c r="AO55" s="29"/>
      <c r="AP55" s="27"/>
    </row>
    <row r="56" spans="1:42" x14ac:dyDescent="0.3">
      <c r="A56" s="26"/>
      <c r="B56" s="29"/>
      <c r="C56" s="54"/>
      <c r="D56" s="29"/>
      <c r="E56" s="29"/>
      <c r="F56" s="29"/>
      <c r="G56" s="29"/>
      <c r="H56" s="29"/>
      <c r="I56" s="29"/>
      <c r="J56" s="29"/>
      <c r="K56" s="29"/>
      <c r="L56" s="29"/>
      <c r="M56" s="29"/>
      <c r="N56" s="29"/>
      <c r="O56" s="29"/>
      <c r="P56" s="29"/>
      <c r="Q56" s="29"/>
      <c r="R56" s="29"/>
      <c r="S56" s="29"/>
      <c r="T56" s="29"/>
      <c r="U56" s="29"/>
      <c r="V56" s="29"/>
      <c r="W56" s="29"/>
      <c r="X56" s="29"/>
      <c r="Y56" s="55"/>
      <c r="Z56" s="29"/>
      <c r="AA56" s="29"/>
      <c r="AB56" s="54"/>
      <c r="AC56" s="29"/>
      <c r="AD56" s="29"/>
      <c r="AE56" s="29"/>
      <c r="AF56" s="29"/>
      <c r="AG56" s="29"/>
      <c r="AH56" s="29"/>
      <c r="AI56" s="29"/>
      <c r="AJ56" s="29"/>
      <c r="AK56" s="29"/>
      <c r="AL56" s="29"/>
      <c r="AM56" s="29"/>
      <c r="AN56" s="55"/>
      <c r="AO56" s="29"/>
      <c r="AP56" s="27"/>
    </row>
    <row r="57" spans="1:42" x14ac:dyDescent="0.3">
      <c r="A57" s="26"/>
      <c r="B57" s="29"/>
      <c r="C57" s="54"/>
      <c r="D57" s="29"/>
      <c r="E57" s="29"/>
      <c r="F57" s="29"/>
      <c r="G57" s="29"/>
      <c r="H57" s="29"/>
      <c r="I57" s="29"/>
      <c r="J57" s="29"/>
      <c r="K57" s="29"/>
      <c r="L57" s="29"/>
      <c r="M57" s="29"/>
      <c r="N57" s="29"/>
      <c r="O57" s="29"/>
      <c r="P57" s="29"/>
      <c r="Q57" s="29"/>
      <c r="R57" s="29"/>
      <c r="S57" s="29"/>
      <c r="T57" s="29"/>
      <c r="U57" s="29"/>
      <c r="V57" s="29"/>
      <c r="W57" s="29"/>
      <c r="X57" s="29"/>
      <c r="Y57" s="55"/>
      <c r="Z57" s="29"/>
      <c r="AA57" s="29"/>
      <c r="AB57" s="54"/>
      <c r="AC57" s="29"/>
      <c r="AD57" s="29"/>
      <c r="AE57" s="29"/>
      <c r="AF57" s="29"/>
      <c r="AG57" s="29"/>
      <c r="AH57" s="29"/>
      <c r="AI57" s="29"/>
      <c r="AJ57" s="29"/>
      <c r="AK57" s="29"/>
      <c r="AL57" s="29"/>
      <c r="AM57" s="29"/>
      <c r="AN57" s="55"/>
      <c r="AO57" s="29"/>
      <c r="AP57" s="27"/>
    </row>
    <row r="58" spans="1:42" s="36" customFormat="1" ht="15" x14ac:dyDescent="0.25">
      <c r="A58" s="37"/>
      <c r="B58" s="14"/>
      <c r="C58" s="56" t="s">
        <v>127</v>
      </c>
      <c r="D58" s="57"/>
      <c r="E58" s="57"/>
      <c r="F58" s="57"/>
      <c r="G58" s="57"/>
      <c r="H58" s="57"/>
      <c r="I58" s="57"/>
      <c r="J58" s="57"/>
      <c r="K58" s="57"/>
      <c r="L58" s="57"/>
      <c r="M58" s="57"/>
      <c r="N58" s="57"/>
      <c r="O58" s="57"/>
      <c r="P58" s="57"/>
      <c r="Q58" s="58" t="s">
        <v>128</v>
      </c>
      <c r="R58" s="57"/>
      <c r="S58" s="57"/>
      <c r="T58" s="57"/>
      <c r="U58" s="57"/>
      <c r="V58" s="57"/>
      <c r="W58" s="57"/>
      <c r="X58" s="57"/>
      <c r="Y58" s="59"/>
      <c r="Z58" s="14"/>
      <c r="AA58" s="14"/>
      <c r="AB58" s="56" t="s">
        <v>127</v>
      </c>
      <c r="AC58" s="57"/>
      <c r="AD58" s="57"/>
      <c r="AE58" s="57"/>
      <c r="AF58" s="57"/>
      <c r="AG58" s="57"/>
      <c r="AH58" s="57"/>
      <c r="AI58" s="57"/>
      <c r="AJ58" s="57"/>
      <c r="AK58" s="57"/>
      <c r="AL58" s="58" t="s">
        <v>128</v>
      </c>
      <c r="AM58" s="57"/>
      <c r="AN58" s="59"/>
      <c r="AO58" s="14"/>
      <c r="AP58" s="38"/>
    </row>
    <row r="59" spans="1:42" x14ac:dyDescent="0.3">
      <c r="A59" s="26"/>
      <c r="B59" s="29"/>
      <c r="C59" s="29"/>
      <c r="D59" s="29"/>
      <c r="E59" s="29"/>
      <c r="F59" s="29"/>
      <c r="G59" s="29"/>
      <c r="H59" s="29"/>
      <c r="I59" s="29"/>
      <c r="J59" s="29"/>
      <c r="K59" s="29"/>
      <c r="L59" s="29"/>
      <c r="M59" s="29"/>
      <c r="N59" s="29"/>
      <c r="O59" s="29"/>
      <c r="P59" s="29"/>
      <c r="Q59" s="29"/>
      <c r="R59" s="29"/>
      <c r="S59" s="29"/>
      <c r="T59" s="29"/>
      <c r="U59" s="29"/>
      <c r="V59" s="29"/>
      <c r="W59" s="29"/>
      <c r="X59" s="29"/>
      <c r="Y59" s="29"/>
      <c r="Z59" s="29"/>
      <c r="AA59" s="29"/>
      <c r="AB59" s="29"/>
      <c r="AC59" s="29"/>
      <c r="AD59" s="29"/>
      <c r="AE59" s="29"/>
      <c r="AF59" s="29"/>
      <c r="AG59" s="29"/>
      <c r="AH59" s="29"/>
      <c r="AI59" s="29"/>
      <c r="AJ59" s="29"/>
      <c r="AK59" s="29"/>
      <c r="AL59" s="29"/>
      <c r="AM59" s="29"/>
      <c r="AN59" s="29"/>
      <c r="AO59" s="29"/>
      <c r="AP59" s="27"/>
    </row>
    <row r="60" spans="1:42" s="36" customFormat="1" ht="15" x14ac:dyDescent="0.25">
      <c r="A60" s="37"/>
      <c r="B60" s="14"/>
      <c r="C60" s="51" t="s">
        <v>129</v>
      </c>
      <c r="D60" s="52"/>
      <c r="E60" s="52"/>
      <c r="F60" s="52"/>
      <c r="G60" s="52"/>
      <c r="H60" s="52"/>
      <c r="I60" s="52"/>
      <c r="J60" s="52"/>
      <c r="K60" s="52"/>
      <c r="L60" s="52"/>
      <c r="M60" s="52"/>
      <c r="N60" s="52"/>
      <c r="O60" s="52"/>
      <c r="P60" s="52"/>
      <c r="Q60" s="52"/>
      <c r="R60" s="52"/>
      <c r="S60" s="52"/>
      <c r="T60" s="52"/>
      <c r="U60" s="52"/>
      <c r="V60" s="52"/>
      <c r="W60" s="52"/>
      <c r="X60" s="52"/>
      <c r="Y60" s="53"/>
      <c r="Z60" s="14"/>
      <c r="AA60" s="14"/>
      <c r="AB60" s="51" t="s">
        <v>130</v>
      </c>
      <c r="AC60" s="52"/>
      <c r="AD60" s="52"/>
      <c r="AE60" s="52"/>
      <c r="AF60" s="52"/>
      <c r="AG60" s="52"/>
      <c r="AH60" s="52"/>
      <c r="AI60" s="52"/>
      <c r="AJ60" s="52"/>
      <c r="AK60" s="52"/>
      <c r="AL60" s="52"/>
      <c r="AM60" s="52"/>
      <c r="AN60" s="53"/>
      <c r="AO60" s="14"/>
      <c r="AP60" s="38"/>
    </row>
    <row r="61" spans="1:42" x14ac:dyDescent="0.3">
      <c r="A61" s="26"/>
      <c r="B61" s="29"/>
      <c r="C61" s="54"/>
      <c r="D61" s="29"/>
      <c r="E61" s="29"/>
      <c r="F61" s="29"/>
      <c r="G61" s="29"/>
      <c r="H61" s="29"/>
      <c r="I61" s="29"/>
      <c r="J61" s="29"/>
      <c r="K61" s="29"/>
      <c r="L61" s="29"/>
      <c r="M61" s="29"/>
      <c r="N61" s="29"/>
      <c r="O61" s="29"/>
      <c r="P61" s="29"/>
      <c r="Q61" s="29"/>
      <c r="R61" s="29"/>
      <c r="S61" s="29"/>
      <c r="T61" s="29"/>
      <c r="U61" s="29"/>
      <c r="V61" s="29"/>
      <c r="W61" s="29"/>
      <c r="X61" s="29"/>
      <c r="Y61" s="55"/>
      <c r="Z61" s="29"/>
      <c r="AA61" s="29"/>
      <c r="AB61" s="54"/>
      <c r="AC61" s="29"/>
      <c r="AD61" s="29"/>
      <c r="AE61" s="29"/>
      <c r="AF61" s="29"/>
      <c r="AG61" s="29"/>
      <c r="AH61" s="29"/>
      <c r="AI61" s="29"/>
      <c r="AJ61" s="29"/>
      <c r="AK61" s="29"/>
      <c r="AL61" s="29"/>
      <c r="AM61" s="29"/>
      <c r="AN61" s="55"/>
      <c r="AO61" s="29"/>
      <c r="AP61" s="27"/>
    </row>
    <row r="62" spans="1:42" x14ac:dyDescent="0.3">
      <c r="A62" s="26"/>
      <c r="B62" s="29"/>
      <c r="C62" s="54"/>
      <c r="D62" s="29"/>
      <c r="E62" s="29"/>
      <c r="F62" s="29"/>
      <c r="G62" s="29"/>
      <c r="H62" s="29"/>
      <c r="I62" s="29"/>
      <c r="J62" s="29"/>
      <c r="K62" s="29"/>
      <c r="L62" s="29"/>
      <c r="M62" s="29"/>
      <c r="N62" s="29"/>
      <c r="O62" s="29"/>
      <c r="P62" s="29"/>
      <c r="Q62" s="29"/>
      <c r="R62" s="29"/>
      <c r="S62" s="29"/>
      <c r="T62" s="29"/>
      <c r="U62" s="29"/>
      <c r="V62" s="29"/>
      <c r="W62" s="29"/>
      <c r="X62" s="29"/>
      <c r="Y62" s="55"/>
      <c r="Z62" s="29"/>
      <c r="AA62" s="29"/>
      <c r="AB62" s="54"/>
      <c r="AC62" s="29"/>
      <c r="AD62" s="29"/>
      <c r="AE62" s="29"/>
      <c r="AF62" s="29"/>
      <c r="AG62" s="29"/>
      <c r="AH62" s="29"/>
      <c r="AI62" s="29"/>
      <c r="AJ62" s="29"/>
      <c r="AK62" s="29"/>
      <c r="AL62" s="29"/>
      <c r="AM62" s="29"/>
      <c r="AN62" s="55"/>
      <c r="AO62" s="29"/>
      <c r="AP62" s="27"/>
    </row>
    <row r="63" spans="1:42" x14ac:dyDescent="0.3">
      <c r="A63" s="26"/>
      <c r="B63" s="29"/>
      <c r="C63" s="54"/>
      <c r="D63" s="29"/>
      <c r="E63" s="29"/>
      <c r="F63" s="29"/>
      <c r="G63" s="29"/>
      <c r="H63" s="29"/>
      <c r="I63" s="29"/>
      <c r="J63" s="29"/>
      <c r="K63" s="29"/>
      <c r="L63" s="29"/>
      <c r="M63" s="29"/>
      <c r="N63" s="29"/>
      <c r="O63" s="29"/>
      <c r="P63" s="29"/>
      <c r="Q63" s="29"/>
      <c r="R63" s="29"/>
      <c r="S63" s="29"/>
      <c r="T63" s="29"/>
      <c r="U63" s="29"/>
      <c r="V63" s="29"/>
      <c r="W63" s="29"/>
      <c r="X63" s="29"/>
      <c r="Y63" s="55"/>
      <c r="Z63" s="29"/>
      <c r="AA63" s="29"/>
      <c r="AB63" s="54"/>
      <c r="AC63" s="29"/>
      <c r="AD63" s="29"/>
      <c r="AE63" s="29"/>
      <c r="AF63" s="29"/>
      <c r="AG63" s="29"/>
      <c r="AH63" s="29"/>
      <c r="AI63" s="29"/>
      <c r="AJ63" s="29"/>
      <c r="AK63" s="29"/>
      <c r="AL63" s="29"/>
      <c r="AM63" s="29"/>
      <c r="AN63" s="55"/>
      <c r="AO63" s="29"/>
      <c r="AP63" s="27"/>
    </row>
    <row r="64" spans="1:42" x14ac:dyDescent="0.3">
      <c r="A64" s="26"/>
      <c r="B64" s="29"/>
      <c r="C64" s="54"/>
      <c r="D64" s="29"/>
      <c r="E64" s="29"/>
      <c r="F64" s="29"/>
      <c r="G64" s="29"/>
      <c r="H64" s="29"/>
      <c r="I64" s="29"/>
      <c r="J64" s="29"/>
      <c r="K64" s="29"/>
      <c r="L64" s="29"/>
      <c r="M64" s="29"/>
      <c r="N64" s="29"/>
      <c r="O64" s="29"/>
      <c r="P64" s="29"/>
      <c r="Q64" s="29"/>
      <c r="R64" s="29"/>
      <c r="S64" s="29"/>
      <c r="T64" s="29"/>
      <c r="U64" s="29"/>
      <c r="V64" s="29"/>
      <c r="W64" s="29"/>
      <c r="X64" s="29"/>
      <c r="Y64" s="55"/>
      <c r="Z64" s="29"/>
      <c r="AA64" s="29"/>
      <c r="AB64" s="54"/>
      <c r="AC64" s="29"/>
      <c r="AD64" s="29"/>
      <c r="AE64" s="29"/>
      <c r="AF64" s="29"/>
      <c r="AG64" s="29"/>
      <c r="AH64" s="29"/>
      <c r="AI64" s="29"/>
      <c r="AJ64" s="29"/>
      <c r="AK64" s="29"/>
      <c r="AL64" s="29"/>
      <c r="AM64" s="29"/>
      <c r="AN64" s="55"/>
      <c r="AO64" s="29"/>
      <c r="AP64" s="27"/>
    </row>
    <row r="65" spans="1:42" x14ac:dyDescent="0.3">
      <c r="A65" s="26"/>
      <c r="B65" s="29"/>
      <c r="C65" s="54"/>
      <c r="D65" s="29"/>
      <c r="E65" s="29"/>
      <c r="F65" s="29"/>
      <c r="G65" s="29"/>
      <c r="H65" s="29"/>
      <c r="I65" s="29"/>
      <c r="J65" s="29"/>
      <c r="K65" s="29"/>
      <c r="L65" s="29"/>
      <c r="M65" s="29"/>
      <c r="N65" s="29"/>
      <c r="O65" s="29"/>
      <c r="P65" s="29"/>
      <c r="Q65" s="29"/>
      <c r="R65" s="29"/>
      <c r="S65" s="29"/>
      <c r="T65" s="29"/>
      <c r="U65" s="29"/>
      <c r="V65" s="29"/>
      <c r="W65" s="29"/>
      <c r="X65" s="29"/>
      <c r="Y65" s="55"/>
      <c r="Z65" s="29"/>
      <c r="AA65" s="29"/>
      <c r="AB65" s="54"/>
      <c r="AC65" s="29"/>
      <c r="AD65" s="29"/>
      <c r="AE65" s="29"/>
      <c r="AF65" s="29"/>
      <c r="AG65" s="29"/>
      <c r="AH65" s="29"/>
      <c r="AI65" s="29"/>
      <c r="AJ65" s="29"/>
      <c r="AK65" s="29"/>
      <c r="AL65" s="29"/>
      <c r="AM65" s="29"/>
      <c r="AN65" s="55"/>
      <c r="AO65" s="29"/>
      <c r="AP65" s="27"/>
    </row>
    <row r="66" spans="1:42" x14ac:dyDescent="0.3">
      <c r="A66" s="26"/>
      <c r="B66" s="29"/>
      <c r="C66" s="54"/>
      <c r="D66" s="29"/>
      <c r="E66" s="29"/>
      <c r="F66" s="29"/>
      <c r="G66" s="29"/>
      <c r="H66" s="29"/>
      <c r="I66" s="29"/>
      <c r="J66" s="29"/>
      <c r="K66" s="29"/>
      <c r="L66" s="29"/>
      <c r="M66" s="29"/>
      <c r="N66" s="29"/>
      <c r="O66" s="29"/>
      <c r="P66" s="29"/>
      <c r="Q66" s="29"/>
      <c r="R66" s="29"/>
      <c r="S66" s="29"/>
      <c r="T66" s="29"/>
      <c r="U66" s="29"/>
      <c r="V66" s="29"/>
      <c r="W66" s="29"/>
      <c r="X66" s="29"/>
      <c r="Y66" s="55"/>
      <c r="Z66" s="29"/>
      <c r="AA66" s="29"/>
      <c r="AB66" s="54"/>
      <c r="AC66" s="29"/>
      <c r="AD66" s="29"/>
      <c r="AE66" s="29"/>
      <c r="AF66" s="29"/>
      <c r="AG66" s="29"/>
      <c r="AH66" s="29"/>
      <c r="AI66" s="29"/>
      <c r="AJ66" s="29"/>
      <c r="AK66" s="29"/>
      <c r="AL66" s="29"/>
      <c r="AM66" s="29"/>
      <c r="AN66" s="55"/>
      <c r="AO66" s="29"/>
      <c r="AP66" s="27"/>
    </row>
    <row r="67" spans="1:42" x14ac:dyDescent="0.3">
      <c r="A67" s="26"/>
      <c r="B67" s="29"/>
      <c r="C67" s="54"/>
      <c r="D67" s="29"/>
      <c r="E67" s="29"/>
      <c r="F67" s="29"/>
      <c r="G67" s="29"/>
      <c r="H67" s="29"/>
      <c r="I67" s="29"/>
      <c r="J67" s="29"/>
      <c r="K67" s="29"/>
      <c r="L67" s="29"/>
      <c r="M67" s="29"/>
      <c r="N67" s="29"/>
      <c r="O67" s="29"/>
      <c r="P67" s="29"/>
      <c r="Q67" s="29"/>
      <c r="R67" s="29"/>
      <c r="S67" s="29"/>
      <c r="T67" s="29"/>
      <c r="U67" s="29"/>
      <c r="V67" s="29"/>
      <c r="W67" s="29"/>
      <c r="X67" s="29"/>
      <c r="Y67" s="55"/>
      <c r="Z67" s="29"/>
      <c r="AA67" s="29"/>
      <c r="AB67" s="54"/>
      <c r="AC67" s="29"/>
      <c r="AD67" s="29"/>
      <c r="AE67" s="29"/>
      <c r="AF67" s="29"/>
      <c r="AG67" s="29"/>
      <c r="AH67" s="29"/>
      <c r="AI67" s="29"/>
      <c r="AJ67" s="29"/>
      <c r="AK67" s="29"/>
      <c r="AL67" s="29"/>
      <c r="AM67" s="29"/>
      <c r="AN67" s="55"/>
      <c r="AO67" s="29"/>
      <c r="AP67" s="27"/>
    </row>
    <row r="68" spans="1:42" x14ac:dyDescent="0.3">
      <c r="A68" s="26"/>
      <c r="B68" s="29"/>
      <c r="C68" s="54"/>
      <c r="D68" s="29"/>
      <c r="E68" s="29"/>
      <c r="F68" s="29"/>
      <c r="G68" s="29"/>
      <c r="H68" s="29"/>
      <c r="I68" s="29"/>
      <c r="J68" s="29"/>
      <c r="K68" s="29"/>
      <c r="L68" s="29"/>
      <c r="M68" s="29"/>
      <c r="N68" s="29"/>
      <c r="O68" s="29"/>
      <c r="P68" s="29"/>
      <c r="Q68" s="29"/>
      <c r="R68" s="29"/>
      <c r="S68" s="29"/>
      <c r="T68" s="29"/>
      <c r="U68" s="29"/>
      <c r="V68" s="29"/>
      <c r="W68" s="29"/>
      <c r="X68" s="29"/>
      <c r="Y68" s="55"/>
      <c r="Z68" s="29"/>
      <c r="AA68" s="29"/>
      <c r="AB68" s="54"/>
      <c r="AC68" s="29"/>
      <c r="AD68" s="29"/>
      <c r="AE68" s="29"/>
      <c r="AF68" s="29"/>
      <c r="AG68" s="29"/>
      <c r="AH68" s="29"/>
      <c r="AI68" s="29"/>
      <c r="AJ68" s="29"/>
      <c r="AK68" s="29"/>
      <c r="AL68" s="29"/>
      <c r="AM68" s="29"/>
      <c r="AN68" s="55"/>
      <c r="AO68" s="29"/>
      <c r="AP68" s="27"/>
    </row>
    <row r="69" spans="1:42" s="36" customFormat="1" ht="15" x14ac:dyDescent="0.25">
      <c r="A69" s="37"/>
      <c r="B69" s="14"/>
      <c r="C69" s="56" t="s">
        <v>127</v>
      </c>
      <c r="D69" s="57"/>
      <c r="E69" s="57"/>
      <c r="F69" s="57"/>
      <c r="G69" s="57"/>
      <c r="H69" s="57"/>
      <c r="I69" s="57"/>
      <c r="J69" s="57"/>
      <c r="K69" s="57"/>
      <c r="L69" s="57"/>
      <c r="M69" s="57"/>
      <c r="N69" s="57"/>
      <c r="O69" s="57"/>
      <c r="P69" s="57"/>
      <c r="Q69" s="58" t="s">
        <v>128</v>
      </c>
      <c r="R69" s="57"/>
      <c r="S69" s="57"/>
      <c r="T69" s="57"/>
      <c r="U69" s="57"/>
      <c r="V69" s="57"/>
      <c r="W69" s="57"/>
      <c r="X69" s="57"/>
      <c r="Y69" s="59"/>
      <c r="Z69" s="14"/>
      <c r="AA69" s="14"/>
      <c r="AB69" s="56" t="s">
        <v>127</v>
      </c>
      <c r="AC69" s="57"/>
      <c r="AD69" s="57"/>
      <c r="AE69" s="57"/>
      <c r="AF69" s="57"/>
      <c r="AG69" s="57"/>
      <c r="AH69" s="57"/>
      <c r="AI69" s="57"/>
      <c r="AJ69" s="57"/>
      <c r="AK69" s="57"/>
      <c r="AL69" s="58" t="s">
        <v>128</v>
      </c>
      <c r="AM69" s="57"/>
      <c r="AN69" s="59"/>
      <c r="AO69" s="14"/>
      <c r="AP69" s="38"/>
    </row>
    <row r="70" spans="1:42" s="36" customFormat="1" ht="6.95" customHeight="1" x14ac:dyDescent="0.25">
      <c r="A70" s="37"/>
      <c r="B70" s="14"/>
      <c r="C70" s="14"/>
      <c r="D70" s="14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4"/>
      <c r="AE70" s="14"/>
      <c r="AF70" s="14"/>
      <c r="AG70" s="14"/>
      <c r="AH70" s="14"/>
      <c r="AI70" s="14"/>
      <c r="AJ70" s="14"/>
      <c r="AK70" s="14"/>
      <c r="AL70" s="14"/>
      <c r="AM70" s="14"/>
      <c r="AN70" s="14"/>
      <c r="AO70" s="14"/>
      <c r="AP70" s="38"/>
    </row>
    <row r="71" spans="1:42" s="36" customFormat="1" ht="6.95" customHeight="1" x14ac:dyDescent="0.25">
      <c r="A71" s="60"/>
      <c r="B71" s="61"/>
      <c r="C71" s="61"/>
      <c r="D71" s="61"/>
      <c r="E71" s="61"/>
      <c r="F71" s="61"/>
      <c r="G71" s="61"/>
      <c r="H71" s="61"/>
      <c r="I71" s="61"/>
      <c r="J71" s="61"/>
      <c r="K71" s="61"/>
      <c r="L71" s="61"/>
      <c r="M71" s="61"/>
      <c r="N71" s="61"/>
      <c r="O71" s="61"/>
      <c r="P71" s="61"/>
      <c r="Q71" s="61"/>
      <c r="R71" s="61"/>
      <c r="S71" s="61"/>
      <c r="T71" s="61"/>
      <c r="U71" s="61"/>
      <c r="V71" s="61"/>
      <c r="W71" s="61"/>
      <c r="X71" s="61"/>
      <c r="Y71" s="61"/>
      <c r="Z71" s="61"/>
      <c r="AA71" s="61"/>
      <c r="AB71" s="61"/>
      <c r="AC71" s="61"/>
      <c r="AD71" s="61"/>
      <c r="AE71" s="61"/>
      <c r="AF71" s="61"/>
      <c r="AG71" s="61"/>
      <c r="AH71" s="61"/>
      <c r="AI71" s="61"/>
      <c r="AJ71" s="61"/>
      <c r="AK71" s="61"/>
      <c r="AL71" s="61"/>
      <c r="AM71" s="61"/>
      <c r="AN71" s="61"/>
      <c r="AO71" s="61"/>
      <c r="AP71" s="62"/>
    </row>
    <row r="75" spans="1:42" s="36" customFormat="1" ht="6.95" customHeight="1" x14ac:dyDescent="0.25">
      <c r="A75" s="63"/>
      <c r="B75" s="64"/>
      <c r="C75" s="64"/>
      <c r="D75" s="64"/>
      <c r="E75" s="64"/>
      <c r="F75" s="64"/>
      <c r="G75" s="64"/>
      <c r="H75" s="64"/>
      <c r="I75" s="64"/>
      <c r="J75" s="64"/>
      <c r="K75" s="64"/>
      <c r="L75" s="64"/>
      <c r="M75" s="64"/>
      <c r="N75" s="64"/>
      <c r="O75" s="64"/>
      <c r="P75" s="64"/>
      <c r="Q75" s="64"/>
      <c r="R75" s="64"/>
      <c r="S75" s="64"/>
      <c r="T75" s="64"/>
      <c r="U75" s="64"/>
      <c r="V75" s="64"/>
      <c r="W75" s="64"/>
      <c r="X75" s="64"/>
      <c r="Y75" s="64"/>
      <c r="Z75" s="64"/>
      <c r="AA75" s="64"/>
      <c r="AB75" s="64"/>
      <c r="AC75" s="64"/>
      <c r="AD75" s="64"/>
      <c r="AE75" s="64"/>
      <c r="AF75" s="64"/>
      <c r="AG75" s="64"/>
      <c r="AH75" s="64"/>
      <c r="AI75" s="64"/>
      <c r="AJ75" s="64"/>
      <c r="AK75" s="64"/>
      <c r="AL75" s="64"/>
      <c r="AM75" s="64"/>
      <c r="AN75" s="64"/>
      <c r="AO75" s="64"/>
      <c r="AP75" s="65"/>
    </row>
    <row r="76" spans="1:42" s="36" customFormat="1" ht="36.950000000000003" customHeight="1" x14ac:dyDescent="0.25">
      <c r="A76" s="37"/>
      <c r="B76" s="214" t="s">
        <v>131</v>
      </c>
      <c r="C76" s="227"/>
      <c r="D76" s="227"/>
      <c r="E76" s="227"/>
      <c r="F76" s="227"/>
      <c r="G76" s="227"/>
      <c r="H76" s="227"/>
      <c r="I76" s="227"/>
      <c r="J76" s="227"/>
      <c r="K76" s="227"/>
      <c r="L76" s="227"/>
      <c r="M76" s="227"/>
      <c r="N76" s="227"/>
      <c r="O76" s="227"/>
      <c r="P76" s="227"/>
      <c r="Q76" s="227"/>
      <c r="R76" s="227"/>
      <c r="S76" s="227"/>
      <c r="T76" s="227"/>
      <c r="U76" s="227"/>
      <c r="V76" s="227"/>
      <c r="W76" s="227"/>
      <c r="X76" s="227"/>
      <c r="Y76" s="227"/>
      <c r="Z76" s="227"/>
      <c r="AA76" s="227"/>
      <c r="AB76" s="227"/>
      <c r="AC76" s="227"/>
      <c r="AD76" s="227"/>
      <c r="AE76" s="227"/>
      <c r="AF76" s="227"/>
      <c r="AG76" s="227"/>
      <c r="AH76" s="227"/>
      <c r="AI76" s="227"/>
      <c r="AJ76" s="227"/>
      <c r="AK76" s="227"/>
      <c r="AL76" s="227"/>
      <c r="AM76" s="227"/>
      <c r="AN76" s="227"/>
      <c r="AO76" s="227"/>
      <c r="AP76" s="38"/>
    </row>
    <row r="77" spans="1:42" s="66" customFormat="1" ht="14.45" customHeight="1" x14ac:dyDescent="0.25">
      <c r="A77" s="67"/>
      <c r="B77" s="32" t="s">
        <v>92</v>
      </c>
      <c r="C77" s="68"/>
      <c r="D77" s="68"/>
      <c r="E77" s="68"/>
      <c r="F77" s="68"/>
      <c r="G77" s="68"/>
      <c r="H77" s="68"/>
      <c r="I77" s="68"/>
      <c r="J77" s="68"/>
      <c r="K77" s="68" t="str">
        <f>J5</f>
        <v>2017010</v>
      </c>
      <c r="L77" s="68"/>
      <c r="M77" s="68"/>
      <c r="N77" s="68"/>
      <c r="O77" s="68"/>
      <c r="P77" s="68"/>
      <c r="Q77" s="68"/>
      <c r="R77" s="68"/>
      <c r="S77" s="68"/>
      <c r="T77" s="68"/>
      <c r="U77" s="68"/>
      <c r="V77" s="68"/>
      <c r="W77" s="68"/>
      <c r="X77" s="68"/>
      <c r="Y77" s="68"/>
      <c r="Z77" s="68"/>
      <c r="AA77" s="68"/>
      <c r="AB77" s="68"/>
      <c r="AC77" s="68"/>
      <c r="AD77" s="68"/>
      <c r="AE77" s="68"/>
      <c r="AF77" s="68"/>
      <c r="AG77" s="68"/>
      <c r="AH77" s="68"/>
      <c r="AI77" s="68"/>
      <c r="AJ77" s="68"/>
      <c r="AK77" s="68"/>
      <c r="AL77" s="68"/>
      <c r="AM77" s="68"/>
      <c r="AN77" s="68"/>
      <c r="AO77" s="68"/>
      <c r="AP77" s="69"/>
    </row>
    <row r="78" spans="1:42" s="70" customFormat="1" ht="36.950000000000003" customHeight="1" x14ac:dyDescent="0.25">
      <c r="A78" s="71"/>
      <c r="B78" s="72" t="s">
        <v>94</v>
      </c>
      <c r="C78" s="73"/>
      <c r="D78" s="73"/>
      <c r="E78" s="73"/>
      <c r="F78" s="73"/>
      <c r="G78" s="73"/>
      <c r="H78" s="73"/>
      <c r="I78" s="73"/>
      <c r="J78" s="73"/>
      <c r="K78" s="233" t="str">
        <f>J6</f>
        <v>MŠ 1. decembra v Trebišove - Výmena vybraných výplní otvorov a bleskozvodu</v>
      </c>
      <c r="L78" s="234"/>
      <c r="M78" s="234"/>
      <c r="N78" s="234"/>
      <c r="O78" s="234"/>
      <c r="P78" s="234"/>
      <c r="Q78" s="234"/>
      <c r="R78" s="234"/>
      <c r="S78" s="234"/>
      <c r="T78" s="234"/>
      <c r="U78" s="234"/>
      <c r="V78" s="234"/>
      <c r="W78" s="234"/>
      <c r="X78" s="234"/>
      <c r="Y78" s="234"/>
      <c r="Z78" s="234"/>
      <c r="AA78" s="234"/>
      <c r="AB78" s="234"/>
      <c r="AC78" s="234"/>
      <c r="AD78" s="234"/>
      <c r="AE78" s="234"/>
      <c r="AF78" s="234"/>
      <c r="AG78" s="234"/>
      <c r="AH78" s="234"/>
      <c r="AI78" s="234"/>
      <c r="AJ78" s="234"/>
      <c r="AK78" s="234"/>
      <c r="AL78" s="234"/>
      <c r="AM78" s="234"/>
      <c r="AN78" s="234"/>
      <c r="AO78" s="73"/>
      <c r="AP78" s="74"/>
    </row>
    <row r="79" spans="1:42" s="36" customFormat="1" ht="6.95" customHeight="1" x14ac:dyDescent="0.25">
      <c r="A79" s="37"/>
      <c r="B79" s="14"/>
      <c r="C79" s="14"/>
      <c r="D79" s="14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14"/>
      <c r="AD79" s="14"/>
      <c r="AE79" s="14"/>
      <c r="AF79" s="14"/>
      <c r="AG79" s="14"/>
      <c r="AH79" s="14"/>
      <c r="AI79" s="14"/>
      <c r="AJ79" s="14"/>
      <c r="AK79" s="14"/>
      <c r="AL79" s="14"/>
      <c r="AM79" s="14"/>
      <c r="AN79" s="14"/>
      <c r="AO79" s="14"/>
      <c r="AP79" s="38"/>
    </row>
    <row r="80" spans="1:42" s="36" customFormat="1" ht="15" x14ac:dyDescent="0.25">
      <c r="A80" s="37"/>
      <c r="B80" s="32" t="s">
        <v>98</v>
      </c>
      <c r="C80" s="14"/>
      <c r="D80" s="14"/>
      <c r="E80" s="14"/>
      <c r="F80" s="14"/>
      <c r="G80" s="14"/>
      <c r="H80" s="14"/>
      <c r="I80" s="14"/>
      <c r="J80" s="14"/>
      <c r="K80" s="75" t="str">
        <f>IF(J8="","",J8)</f>
        <v>Trebišov</v>
      </c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  <c r="AA80" s="14"/>
      <c r="AB80" s="14"/>
      <c r="AC80" s="14"/>
      <c r="AD80" s="14"/>
      <c r="AE80" s="14"/>
      <c r="AF80" s="14"/>
      <c r="AG80" s="14"/>
      <c r="AH80" s="32" t="s">
        <v>100</v>
      </c>
      <c r="AI80" s="14"/>
      <c r="AJ80" s="14"/>
      <c r="AK80" s="14"/>
      <c r="AL80" s="76"/>
      <c r="AM80" s="189"/>
      <c r="AN80" s="14"/>
      <c r="AO80" s="14"/>
      <c r="AP80" s="38"/>
    </row>
    <row r="81" spans="1:75" s="36" customFormat="1" ht="6.95" customHeight="1" x14ac:dyDescent="0.25">
      <c r="A81" s="37"/>
      <c r="B81" s="14"/>
      <c r="C81" s="14"/>
      <c r="D81" s="14"/>
      <c r="E81" s="14"/>
      <c r="F81" s="14"/>
      <c r="G81" s="14"/>
      <c r="H81" s="14"/>
      <c r="I81" s="14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  <c r="Z81" s="14"/>
      <c r="AA81" s="14"/>
      <c r="AB81" s="14"/>
      <c r="AC81" s="14"/>
      <c r="AD81" s="14"/>
      <c r="AE81" s="14"/>
      <c r="AF81" s="14"/>
      <c r="AG81" s="14"/>
      <c r="AH81" s="14"/>
      <c r="AI81" s="14"/>
      <c r="AJ81" s="14"/>
      <c r="AK81" s="14"/>
      <c r="AL81" s="14"/>
      <c r="AM81" s="14"/>
      <c r="AN81" s="14"/>
      <c r="AO81" s="14"/>
      <c r="AP81" s="38"/>
    </row>
    <row r="82" spans="1:75" s="36" customFormat="1" ht="15" x14ac:dyDescent="0.25">
      <c r="A82" s="37"/>
      <c r="B82" s="32" t="s">
        <v>101</v>
      </c>
      <c r="C82" s="14"/>
      <c r="D82" s="14"/>
      <c r="E82" s="14"/>
      <c r="F82" s="14"/>
      <c r="G82" s="14"/>
      <c r="H82" s="14"/>
      <c r="I82" s="14"/>
      <c r="J82" s="14"/>
      <c r="K82" s="68" t="str">
        <f>IF(D11= "","",D11)</f>
        <v>Mesto Trebišov</v>
      </c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  <c r="AA82" s="14"/>
      <c r="AB82" s="14"/>
      <c r="AC82" s="14"/>
      <c r="AD82" s="14"/>
      <c r="AE82" s="14"/>
      <c r="AF82" s="14"/>
      <c r="AG82" s="14"/>
      <c r="AH82" s="32" t="s">
        <v>107</v>
      </c>
      <c r="AI82" s="14"/>
      <c r="AJ82" s="14"/>
      <c r="AK82" s="14"/>
      <c r="AL82" s="228" t="str">
        <f>IF(D17="","",D17)</f>
        <v xml:space="preserve"> </v>
      </c>
      <c r="AM82" s="227"/>
      <c r="AN82" s="227"/>
      <c r="AO82" s="227"/>
      <c r="AP82" s="38"/>
      <c r="AR82" s="224"/>
      <c r="AS82" s="225"/>
      <c r="AT82" s="52"/>
      <c r="AU82" s="52"/>
      <c r="AV82" s="52"/>
      <c r="AW82" s="52"/>
      <c r="AX82" s="52"/>
      <c r="AY82" s="52"/>
      <c r="AZ82" s="52"/>
      <c r="BA82" s="52"/>
      <c r="BB82" s="52"/>
      <c r="BC82" s="53"/>
    </row>
    <row r="83" spans="1:75" s="36" customFormat="1" ht="15" x14ac:dyDescent="0.25">
      <c r="A83" s="37"/>
      <c r="B83" s="32" t="s">
        <v>105</v>
      </c>
      <c r="C83" s="14"/>
      <c r="D83" s="14"/>
      <c r="E83" s="14"/>
      <c r="F83" s="14"/>
      <c r="G83" s="14"/>
      <c r="H83" s="14"/>
      <c r="I83" s="14"/>
      <c r="J83" s="14"/>
      <c r="K83" s="68" t="str">
        <f>IF(D14="","",D14)</f>
        <v xml:space="preserve"> </v>
      </c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  <c r="AC83" s="14"/>
      <c r="AD83" s="14"/>
      <c r="AE83" s="14"/>
      <c r="AF83" s="14"/>
      <c r="AG83" s="14"/>
      <c r="AH83" s="32" t="s">
        <v>110</v>
      </c>
      <c r="AI83" s="14"/>
      <c r="AJ83" s="14"/>
      <c r="AK83" s="14"/>
      <c r="AL83" s="228"/>
      <c r="AM83" s="227"/>
      <c r="AN83" s="227"/>
      <c r="AO83" s="227"/>
      <c r="AP83" s="38"/>
      <c r="AR83" s="226"/>
      <c r="AS83" s="227"/>
      <c r="AT83" s="14"/>
      <c r="AU83" s="14"/>
      <c r="AV83" s="14"/>
      <c r="AW83" s="14"/>
      <c r="AX83" s="14"/>
      <c r="AY83" s="14"/>
      <c r="AZ83" s="14"/>
      <c r="BA83" s="14"/>
      <c r="BB83" s="14"/>
      <c r="BC83" s="77"/>
    </row>
    <row r="84" spans="1:75" s="36" customFormat="1" ht="10.9" customHeight="1" x14ac:dyDescent="0.25">
      <c r="A84" s="37"/>
      <c r="B84" s="14"/>
      <c r="C84" s="14"/>
      <c r="D84" s="14"/>
      <c r="E84" s="14"/>
      <c r="F84" s="14"/>
      <c r="G84" s="14"/>
      <c r="H84" s="14"/>
      <c r="I84" s="14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  <c r="AA84" s="14"/>
      <c r="AB84" s="14"/>
      <c r="AC84" s="14"/>
      <c r="AD84" s="14"/>
      <c r="AE84" s="14"/>
      <c r="AF84" s="14"/>
      <c r="AG84" s="14"/>
      <c r="AH84" s="14"/>
      <c r="AI84" s="14"/>
      <c r="AJ84" s="14"/>
      <c r="AK84" s="14"/>
      <c r="AL84" s="14"/>
      <c r="AM84" s="14"/>
      <c r="AN84" s="14"/>
      <c r="AO84" s="14"/>
      <c r="AP84" s="38"/>
      <c r="AR84" s="226"/>
      <c r="AS84" s="227"/>
      <c r="AT84" s="14"/>
      <c r="AU84" s="14"/>
      <c r="AV84" s="14"/>
      <c r="AW84" s="14"/>
      <c r="AX84" s="14"/>
      <c r="AY84" s="14"/>
      <c r="AZ84" s="14"/>
      <c r="BA84" s="14"/>
      <c r="BB84" s="14"/>
      <c r="BC84" s="77"/>
    </row>
    <row r="85" spans="1:75" s="36" customFormat="1" ht="29.25" customHeight="1" x14ac:dyDescent="0.25">
      <c r="A85" s="37"/>
      <c r="B85" s="235" t="s">
        <v>132</v>
      </c>
      <c r="C85" s="236"/>
      <c r="D85" s="236"/>
      <c r="E85" s="236"/>
      <c r="F85" s="236"/>
      <c r="G85" s="78"/>
      <c r="H85" s="237" t="s">
        <v>133</v>
      </c>
      <c r="I85" s="236"/>
      <c r="J85" s="236"/>
      <c r="K85" s="236"/>
      <c r="L85" s="236"/>
      <c r="M85" s="236"/>
      <c r="N85" s="236"/>
      <c r="O85" s="236"/>
      <c r="P85" s="236"/>
      <c r="Q85" s="236"/>
      <c r="R85" s="236"/>
      <c r="S85" s="236"/>
      <c r="T85" s="236"/>
      <c r="U85" s="236"/>
      <c r="V85" s="236"/>
      <c r="W85" s="236"/>
      <c r="X85" s="236"/>
      <c r="Y85" s="236"/>
      <c r="Z85" s="236"/>
      <c r="AA85" s="236"/>
      <c r="AB85" s="236"/>
      <c r="AC85" s="236"/>
      <c r="AD85" s="236"/>
      <c r="AE85" s="236"/>
      <c r="AF85" s="237" t="s">
        <v>134</v>
      </c>
      <c r="AG85" s="236"/>
      <c r="AH85" s="236"/>
      <c r="AI85" s="236"/>
      <c r="AJ85" s="236"/>
      <c r="AK85" s="236"/>
      <c r="AL85" s="236"/>
      <c r="AM85" s="237" t="s">
        <v>135</v>
      </c>
      <c r="AN85" s="236"/>
      <c r="AO85" s="238"/>
      <c r="AP85" s="38"/>
      <c r="AR85" s="79"/>
      <c r="AS85" s="80"/>
      <c r="AT85" s="80"/>
      <c r="AU85" s="80"/>
      <c r="AV85" s="80"/>
      <c r="AW85" s="80"/>
      <c r="AX85" s="80"/>
      <c r="AY85" s="80"/>
      <c r="AZ85" s="80"/>
      <c r="BA85" s="80"/>
      <c r="BB85" s="80"/>
      <c r="BC85" s="81"/>
    </row>
    <row r="86" spans="1:75" s="36" customFormat="1" ht="10.9" customHeight="1" x14ac:dyDescent="0.25">
      <c r="A86" s="37"/>
      <c r="B86" s="14"/>
      <c r="C86" s="14"/>
      <c r="D86" s="14"/>
      <c r="E86" s="14"/>
      <c r="F86" s="14"/>
      <c r="G86" s="14"/>
      <c r="H86" s="14"/>
      <c r="I86" s="14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4"/>
      <c r="AA86" s="14"/>
      <c r="AB86" s="14"/>
      <c r="AC86" s="14"/>
      <c r="AD86" s="14"/>
      <c r="AE86" s="14"/>
      <c r="AF86" s="14"/>
      <c r="AG86" s="14"/>
      <c r="AH86" s="14"/>
      <c r="AI86" s="14"/>
      <c r="AJ86" s="14"/>
      <c r="AK86" s="14"/>
      <c r="AL86" s="14"/>
      <c r="AM86" s="14"/>
      <c r="AN86" s="14"/>
      <c r="AO86" s="14"/>
      <c r="AP86" s="38"/>
      <c r="AR86" s="82"/>
      <c r="AS86" s="52"/>
      <c r="AT86" s="52"/>
      <c r="AU86" s="52"/>
      <c r="AV86" s="52"/>
      <c r="AW86" s="52"/>
      <c r="AX86" s="52"/>
      <c r="AY86" s="52"/>
      <c r="AZ86" s="52"/>
      <c r="BA86" s="52"/>
      <c r="BB86" s="52"/>
      <c r="BC86" s="53"/>
    </row>
    <row r="87" spans="1:75" s="70" customFormat="1" ht="32.450000000000003" customHeight="1" x14ac:dyDescent="0.25">
      <c r="A87" s="71"/>
      <c r="B87" s="13" t="s">
        <v>136</v>
      </c>
      <c r="C87" s="83"/>
      <c r="D87" s="83"/>
      <c r="E87" s="83"/>
      <c r="F87" s="83"/>
      <c r="G87" s="83"/>
      <c r="H87" s="83"/>
      <c r="I87" s="83"/>
      <c r="J87" s="83"/>
      <c r="K87" s="83"/>
      <c r="L87" s="83"/>
      <c r="M87" s="83"/>
      <c r="N87" s="83"/>
      <c r="O87" s="83"/>
      <c r="P87" s="83"/>
      <c r="Q87" s="83"/>
      <c r="R87" s="83"/>
      <c r="S87" s="83"/>
      <c r="T87" s="83"/>
      <c r="U87" s="83"/>
      <c r="V87" s="83"/>
      <c r="W87" s="83"/>
      <c r="X87" s="83"/>
      <c r="Y87" s="83"/>
      <c r="Z87" s="83"/>
      <c r="AA87" s="83"/>
      <c r="AB87" s="83"/>
      <c r="AC87" s="83"/>
      <c r="AD87" s="83"/>
      <c r="AE87" s="83"/>
      <c r="AF87" s="239">
        <f>ROUND(AF88,2)</f>
        <v>0</v>
      </c>
      <c r="AG87" s="239"/>
      <c r="AH87" s="239"/>
      <c r="AI87" s="239"/>
      <c r="AJ87" s="239"/>
      <c r="AK87" s="239"/>
      <c r="AL87" s="239"/>
      <c r="AM87" s="240">
        <f>AM88</f>
        <v>0</v>
      </c>
      <c r="AN87" s="240"/>
      <c r="AO87" s="240"/>
      <c r="AP87" s="74"/>
      <c r="AR87" s="84"/>
      <c r="AS87" s="85"/>
      <c r="AT87" s="86"/>
      <c r="AU87" s="85"/>
      <c r="AV87" s="85"/>
      <c r="AW87" s="85"/>
      <c r="AX87" s="85"/>
      <c r="AY87" s="85"/>
      <c r="AZ87" s="85"/>
      <c r="BA87" s="85"/>
      <c r="BB87" s="85"/>
      <c r="BC87" s="87"/>
      <c r="BR87" s="88" t="s">
        <v>137</v>
      </c>
      <c r="BS87" s="88" t="s">
        <v>138</v>
      </c>
      <c r="BT87" s="89" t="s">
        <v>139</v>
      </c>
      <c r="BU87" s="88" t="s">
        <v>140</v>
      </c>
      <c r="BV87" s="88" t="s">
        <v>141</v>
      </c>
      <c r="BW87" s="88" t="s">
        <v>142</v>
      </c>
    </row>
    <row r="88" spans="1:75" s="90" customFormat="1" ht="35.25" customHeight="1" x14ac:dyDescent="0.25">
      <c r="A88" s="91"/>
      <c r="B88" s="92"/>
      <c r="C88" s="241" t="s">
        <v>78</v>
      </c>
      <c r="D88" s="242"/>
      <c r="E88" s="242"/>
      <c r="F88" s="242"/>
      <c r="G88" s="242"/>
      <c r="H88" s="93"/>
      <c r="I88" s="241" t="s">
        <v>143</v>
      </c>
      <c r="J88" s="242"/>
      <c r="K88" s="242"/>
      <c r="L88" s="242"/>
      <c r="M88" s="242"/>
      <c r="N88" s="242"/>
      <c r="O88" s="242"/>
      <c r="P88" s="242"/>
      <c r="Q88" s="242"/>
      <c r="R88" s="242"/>
      <c r="S88" s="242"/>
      <c r="T88" s="242"/>
      <c r="U88" s="242"/>
      <c r="V88" s="242"/>
      <c r="W88" s="242"/>
      <c r="X88" s="242"/>
      <c r="Y88" s="242"/>
      <c r="Z88" s="242"/>
      <c r="AA88" s="242"/>
      <c r="AB88" s="242"/>
      <c r="AC88" s="242"/>
      <c r="AD88" s="242"/>
      <c r="AE88" s="242"/>
      <c r="AF88" s="243">
        <f>ROUND(AF89+AF93+AF96+AF97,2)</f>
        <v>0</v>
      </c>
      <c r="AG88" s="242"/>
      <c r="AH88" s="242"/>
      <c r="AI88" s="242"/>
      <c r="AJ88" s="242"/>
      <c r="AK88" s="242"/>
      <c r="AL88" s="242"/>
      <c r="AM88" s="244">
        <f>AM89+AM93+AM96+AM97</f>
        <v>0</v>
      </c>
      <c r="AN88" s="242"/>
      <c r="AO88" s="242"/>
      <c r="AP88" s="94"/>
      <c r="AR88" s="95"/>
      <c r="AS88" s="96"/>
      <c r="AT88" s="97"/>
      <c r="AU88" s="96"/>
      <c r="AV88" s="96"/>
      <c r="AW88" s="96"/>
      <c r="AX88" s="96"/>
      <c r="AY88" s="96"/>
      <c r="AZ88" s="96"/>
      <c r="BA88" s="96"/>
      <c r="BB88" s="96"/>
      <c r="BC88" s="98"/>
      <c r="BR88" s="99" t="s">
        <v>137</v>
      </c>
      <c r="BS88" s="99" t="s">
        <v>78</v>
      </c>
      <c r="BT88" s="99" t="s">
        <v>139</v>
      </c>
      <c r="BU88" s="99" t="s">
        <v>140</v>
      </c>
      <c r="BV88" s="99" t="s">
        <v>144</v>
      </c>
      <c r="BW88" s="99" t="s">
        <v>141</v>
      </c>
    </row>
    <row r="89" spans="1:75" s="100" customFormat="1" ht="22.35" customHeight="1" x14ac:dyDescent="0.25">
      <c r="A89" s="101"/>
      <c r="B89" s="102"/>
      <c r="C89" s="102"/>
      <c r="D89" s="245" t="s">
        <v>145</v>
      </c>
      <c r="E89" s="246"/>
      <c r="F89" s="246"/>
      <c r="G89" s="246"/>
      <c r="H89" s="246"/>
      <c r="I89" s="102"/>
      <c r="J89" s="245" t="s">
        <v>146</v>
      </c>
      <c r="K89" s="246"/>
      <c r="L89" s="246"/>
      <c r="M89" s="246"/>
      <c r="N89" s="246"/>
      <c r="O89" s="246"/>
      <c r="P89" s="246"/>
      <c r="Q89" s="246"/>
      <c r="R89" s="246"/>
      <c r="S89" s="246"/>
      <c r="T89" s="246"/>
      <c r="U89" s="246"/>
      <c r="V89" s="246"/>
      <c r="W89" s="246"/>
      <c r="X89" s="246"/>
      <c r="Y89" s="246"/>
      <c r="Z89" s="246"/>
      <c r="AA89" s="246"/>
      <c r="AB89" s="246"/>
      <c r="AC89" s="246"/>
      <c r="AD89" s="246"/>
      <c r="AE89" s="246"/>
      <c r="AF89" s="247">
        <f>AF90+AF91+AF92</f>
        <v>0</v>
      </c>
      <c r="AG89" s="246"/>
      <c r="AH89" s="246"/>
      <c r="AI89" s="246"/>
      <c r="AJ89" s="246"/>
      <c r="AK89" s="246"/>
      <c r="AL89" s="246"/>
      <c r="AM89" s="248">
        <f>AF89*1.2</f>
        <v>0</v>
      </c>
      <c r="AN89" s="246"/>
      <c r="AO89" s="246"/>
      <c r="AP89" s="103"/>
      <c r="AR89" s="104"/>
      <c r="AS89" s="105"/>
      <c r="AT89" s="106"/>
      <c r="AU89" s="105"/>
      <c r="AV89" s="105"/>
      <c r="AW89" s="105"/>
      <c r="AX89" s="105"/>
      <c r="AY89" s="105"/>
      <c r="AZ89" s="105"/>
      <c r="BA89" s="105"/>
      <c r="BB89" s="105"/>
      <c r="BC89" s="107"/>
      <c r="BR89" s="108" t="s">
        <v>137</v>
      </c>
      <c r="BS89" s="108" t="s">
        <v>1</v>
      </c>
      <c r="BT89" s="108" t="s">
        <v>139</v>
      </c>
      <c r="BU89" s="108" t="s">
        <v>140</v>
      </c>
      <c r="BV89" s="108" t="s">
        <v>147</v>
      </c>
      <c r="BW89" s="108" t="s">
        <v>144</v>
      </c>
    </row>
    <row r="90" spans="1:75" s="100" customFormat="1" ht="22.35" customHeight="1" x14ac:dyDescent="0.25">
      <c r="A90" s="101"/>
      <c r="B90" s="102"/>
      <c r="C90" s="102"/>
      <c r="D90" s="102"/>
      <c r="E90" s="245" t="s">
        <v>148</v>
      </c>
      <c r="F90" s="246"/>
      <c r="G90" s="246"/>
      <c r="H90" s="246"/>
      <c r="I90" s="246"/>
      <c r="J90" s="102"/>
      <c r="K90" s="245" t="s">
        <v>80</v>
      </c>
      <c r="L90" s="246"/>
      <c r="M90" s="246"/>
      <c r="N90" s="246"/>
      <c r="O90" s="246"/>
      <c r="P90" s="246"/>
      <c r="Q90" s="246"/>
      <c r="R90" s="246"/>
      <c r="S90" s="246"/>
      <c r="T90" s="246"/>
      <c r="U90" s="246"/>
      <c r="V90" s="246"/>
      <c r="W90" s="246"/>
      <c r="X90" s="246"/>
      <c r="Y90" s="246"/>
      <c r="Z90" s="246"/>
      <c r="AA90" s="246"/>
      <c r="AB90" s="246"/>
      <c r="AC90" s="246"/>
      <c r="AD90" s="246"/>
      <c r="AE90" s="246"/>
      <c r="AF90" s="248">
        <v>0</v>
      </c>
      <c r="AG90" s="246"/>
      <c r="AH90" s="246"/>
      <c r="AI90" s="246"/>
      <c r="AJ90" s="246"/>
      <c r="AK90" s="246"/>
      <c r="AL90" s="246"/>
      <c r="AM90" s="248">
        <f>AF90*1.2</f>
        <v>0</v>
      </c>
      <c r="AN90" s="246"/>
      <c r="AO90" s="246"/>
      <c r="AP90" s="103"/>
      <c r="AR90" s="104"/>
      <c r="AS90" s="105"/>
      <c r="AT90" s="106"/>
      <c r="AU90" s="105"/>
      <c r="AV90" s="105"/>
      <c r="AW90" s="105"/>
      <c r="AX90" s="105"/>
      <c r="AY90" s="105"/>
      <c r="AZ90" s="105"/>
      <c r="BA90" s="105"/>
      <c r="BB90" s="105"/>
      <c r="BC90" s="107"/>
      <c r="BS90" s="108" t="s">
        <v>6</v>
      </c>
      <c r="BU90" s="108" t="s">
        <v>140</v>
      </c>
      <c r="BV90" s="108" t="s">
        <v>149</v>
      </c>
      <c r="BW90" s="108" t="s">
        <v>147</v>
      </c>
    </row>
    <row r="91" spans="1:75" s="100" customFormat="1" ht="22.35" customHeight="1" x14ac:dyDescent="0.25">
      <c r="A91" s="101"/>
      <c r="B91" s="102"/>
      <c r="C91" s="102"/>
      <c r="D91" s="102"/>
      <c r="E91" s="245" t="s">
        <v>150</v>
      </c>
      <c r="F91" s="246"/>
      <c r="G91" s="246"/>
      <c r="H91" s="246"/>
      <c r="I91" s="246"/>
      <c r="J91" s="102"/>
      <c r="K91" s="245" t="s">
        <v>151</v>
      </c>
      <c r="L91" s="246"/>
      <c r="M91" s="246"/>
      <c r="N91" s="246"/>
      <c r="O91" s="246"/>
      <c r="P91" s="246"/>
      <c r="Q91" s="246"/>
      <c r="R91" s="246"/>
      <c r="S91" s="246"/>
      <c r="T91" s="246"/>
      <c r="U91" s="246"/>
      <c r="V91" s="246"/>
      <c r="W91" s="246"/>
      <c r="X91" s="246"/>
      <c r="Y91" s="246"/>
      <c r="Z91" s="246"/>
      <c r="AA91" s="246"/>
      <c r="AB91" s="246"/>
      <c r="AC91" s="246"/>
      <c r="AD91" s="246"/>
      <c r="AE91" s="246"/>
      <c r="AF91" s="248">
        <v>0</v>
      </c>
      <c r="AG91" s="246"/>
      <c r="AH91" s="246"/>
      <c r="AI91" s="246"/>
      <c r="AJ91" s="246"/>
      <c r="AK91" s="246"/>
      <c r="AL91" s="246"/>
      <c r="AM91" s="248">
        <f>AF91*1.2</f>
        <v>0</v>
      </c>
      <c r="AN91" s="246"/>
      <c r="AO91" s="246"/>
      <c r="AP91" s="103"/>
      <c r="AR91" s="104"/>
      <c r="AS91" s="105"/>
      <c r="AT91" s="106"/>
      <c r="AU91" s="105"/>
      <c r="AV91" s="105"/>
      <c r="AW91" s="105"/>
      <c r="AX91" s="105"/>
      <c r="AY91" s="105"/>
      <c r="AZ91" s="105"/>
      <c r="BA91" s="105"/>
      <c r="BB91" s="105"/>
      <c r="BC91" s="107"/>
      <c r="BS91" s="108" t="s">
        <v>6</v>
      </c>
      <c r="BU91" s="108" t="s">
        <v>140</v>
      </c>
      <c r="BV91" s="108" t="s">
        <v>152</v>
      </c>
      <c r="BW91" s="108" t="s">
        <v>147</v>
      </c>
    </row>
    <row r="92" spans="1:75" s="100" customFormat="1" ht="22.35" customHeight="1" x14ac:dyDescent="0.25">
      <c r="A92" s="101"/>
      <c r="B92" s="102"/>
      <c r="C92" s="102"/>
      <c r="D92" s="102"/>
      <c r="E92" s="245" t="s">
        <v>153</v>
      </c>
      <c r="F92" s="246"/>
      <c r="G92" s="246"/>
      <c r="H92" s="246"/>
      <c r="I92" s="246"/>
      <c r="J92" s="102"/>
      <c r="K92" s="245" t="s">
        <v>75</v>
      </c>
      <c r="L92" s="246"/>
      <c r="M92" s="246"/>
      <c r="N92" s="246"/>
      <c r="O92" s="246"/>
      <c r="P92" s="246"/>
      <c r="Q92" s="246"/>
      <c r="R92" s="246"/>
      <c r="S92" s="246"/>
      <c r="T92" s="246"/>
      <c r="U92" s="246"/>
      <c r="V92" s="246"/>
      <c r="W92" s="246"/>
      <c r="X92" s="246"/>
      <c r="Y92" s="246"/>
      <c r="Z92" s="246"/>
      <c r="AA92" s="246"/>
      <c r="AB92" s="246"/>
      <c r="AC92" s="246"/>
      <c r="AD92" s="246"/>
      <c r="AE92" s="246"/>
      <c r="AF92" s="248">
        <f>'Výmena výplní otvorov'!N26</f>
        <v>0</v>
      </c>
      <c r="AG92" s="246"/>
      <c r="AH92" s="246"/>
      <c r="AI92" s="246"/>
      <c r="AJ92" s="246"/>
      <c r="AK92" s="246"/>
      <c r="AL92" s="246"/>
      <c r="AM92" s="248">
        <f>AF92*1.2</f>
        <v>0</v>
      </c>
      <c r="AN92" s="246"/>
      <c r="AO92" s="246"/>
      <c r="AP92" s="103"/>
      <c r="AR92" s="104"/>
      <c r="AS92" s="105"/>
      <c r="AT92" s="106"/>
      <c r="AU92" s="105"/>
      <c r="AV92" s="105"/>
      <c r="AW92" s="105"/>
      <c r="AX92" s="105"/>
      <c r="AY92" s="105"/>
      <c r="AZ92" s="105"/>
      <c r="BA92" s="105"/>
      <c r="BB92" s="105"/>
      <c r="BC92" s="107"/>
      <c r="BS92" s="108" t="s">
        <v>6</v>
      </c>
      <c r="BU92" s="108" t="s">
        <v>140</v>
      </c>
      <c r="BV92" s="108" t="s">
        <v>154</v>
      </c>
      <c r="BW92" s="108" t="s">
        <v>147</v>
      </c>
    </row>
    <row r="93" spans="1:75" s="100" customFormat="1" ht="22.35" customHeight="1" x14ac:dyDescent="0.25">
      <c r="A93" s="101"/>
      <c r="B93" s="102"/>
      <c r="C93" s="102"/>
      <c r="D93" s="245" t="s">
        <v>155</v>
      </c>
      <c r="E93" s="246"/>
      <c r="F93" s="246"/>
      <c r="G93" s="246"/>
      <c r="H93" s="246"/>
      <c r="I93" s="102"/>
      <c r="J93" s="245" t="s">
        <v>156</v>
      </c>
      <c r="K93" s="246"/>
      <c r="L93" s="246"/>
      <c r="M93" s="246"/>
      <c r="N93" s="246"/>
      <c r="O93" s="246"/>
      <c r="P93" s="246"/>
      <c r="Q93" s="246"/>
      <c r="R93" s="246"/>
      <c r="S93" s="246"/>
      <c r="T93" s="246"/>
      <c r="U93" s="246"/>
      <c r="V93" s="246"/>
      <c r="W93" s="246"/>
      <c r="X93" s="246"/>
      <c r="Y93" s="246"/>
      <c r="Z93" s="246"/>
      <c r="AA93" s="246"/>
      <c r="AB93" s="246"/>
      <c r="AC93" s="246"/>
      <c r="AD93" s="246"/>
      <c r="AE93" s="246"/>
      <c r="AF93" s="247">
        <f>AF94+AF95</f>
        <v>0</v>
      </c>
      <c r="AG93" s="246"/>
      <c r="AH93" s="246"/>
      <c r="AI93" s="246"/>
      <c r="AJ93" s="246"/>
      <c r="AK93" s="246"/>
      <c r="AL93" s="246"/>
      <c r="AM93" s="248">
        <f t="shared" ref="AM93:AM97" si="0">AF93*1.2</f>
        <v>0</v>
      </c>
      <c r="AN93" s="246"/>
      <c r="AO93" s="246"/>
      <c r="AP93" s="103"/>
      <c r="AR93" s="104"/>
      <c r="AS93" s="105"/>
      <c r="AT93" s="106"/>
      <c r="AU93" s="105"/>
      <c r="AV93" s="105"/>
      <c r="AW93" s="105"/>
      <c r="AX93" s="105"/>
      <c r="AY93" s="105"/>
      <c r="AZ93" s="105"/>
      <c r="BA93" s="105"/>
      <c r="BB93" s="105"/>
      <c r="BC93" s="107"/>
      <c r="BR93" s="108" t="s">
        <v>137</v>
      </c>
      <c r="BS93" s="108" t="s">
        <v>1</v>
      </c>
      <c r="BU93" s="108" t="s">
        <v>140</v>
      </c>
      <c r="BV93" s="108" t="s">
        <v>157</v>
      </c>
      <c r="BW93" s="108" t="s">
        <v>144</v>
      </c>
    </row>
    <row r="94" spans="1:75" s="100" customFormat="1" ht="22.35" customHeight="1" x14ac:dyDescent="0.25">
      <c r="A94" s="101"/>
      <c r="B94" s="102"/>
      <c r="C94" s="102"/>
      <c r="D94" s="102"/>
      <c r="E94" s="245" t="s">
        <v>155</v>
      </c>
      <c r="F94" s="246"/>
      <c r="G94" s="246"/>
      <c r="H94" s="246"/>
      <c r="I94" s="246"/>
      <c r="J94" s="102"/>
      <c r="K94" s="245" t="s">
        <v>156</v>
      </c>
      <c r="L94" s="246"/>
      <c r="M94" s="246"/>
      <c r="N94" s="246"/>
      <c r="O94" s="246"/>
      <c r="P94" s="246"/>
      <c r="Q94" s="246"/>
      <c r="R94" s="246"/>
      <c r="S94" s="246"/>
      <c r="T94" s="246"/>
      <c r="U94" s="246"/>
      <c r="V94" s="246"/>
      <c r="W94" s="246"/>
      <c r="X94" s="246"/>
      <c r="Y94" s="246"/>
      <c r="Z94" s="246"/>
      <c r="AA94" s="246"/>
      <c r="AB94" s="246"/>
      <c r="AC94" s="246"/>
      <c r="AD94" s="246"/>
      <c r="AE94" s="246"/>
      <c r="AF94" s="248">
        <f>Elektroinštalácia!G25+Elektroinštalácia!G47</f>
        <v>0</v>
      </c>
      <c r="AG94" s="246"/>
      <c r="AH94" s="246"/>
      <c r="AI94" s="246"/>
      <c r="AJ94" s="246"/>
      <c r="AK94" s="246"/>
      <c r="AL94" s="246"/>
      <c r="AM94" s="248">
        <f t="shared" si="0"/>
        <v>0</v>
      </c>
      <c r="AN94" s="246"/>
      <c r="AO94" s="246"/>
      <c r="AP94" s="103"/>
      <c r="AR94" s="104"/>
      <c r="AS94" s="105"/>
      <c r="AT94" s="106"/>
      <c r="AU94" s="105"/>
      <c r="AV94" s="105"/>
      <c r="AW94" s="105"/>
      <c r="AX94" s="105"/>
      <c r="AY94" s="105"/>
      <c r="AZ94" s="105"/>
      <c r="BA94" s="105"/>
      <c r="BB94" s="105"/>
      <c r="BC94" s="107"/>
      <c r="BS94" s="108" t="s">
        <v>6</v>
      </c>
      <c r="BT94" s="108" t="s">
        <v>158</v>
      </c>
      <c r="BU94" s="108" t="s">
        <v>140</v>
      </c>
      <c r="BV94" s="108" t="s">
        <v>157</v>
      </c>
      <c r="BW94" s="108" t="s">
        <v>144</v>
      </c>
    </row>
    <row r="95" spans="1:75" s="100" customFormat="1" ht="22.35" customHeight="1" x14ac:dyDescent="0.25">
      <c r="A95" s="101"/>
      <c r="B95" s="102"/>
      <c r="C95" s="102"/>
      <c r="D95" s="102"/>
      <c r="E95" s="245" t="s">
        <v>159</v>
      </c>
      <c r="F95" s="246"/>
      <c r="G95" s="246"/>
      <c r="H95" s="246"/>
      <c r="I95" s="246"/>
      <c r="J95" s="102"/>
      <c r="K95" s="245" t="s">
        <v>160</v>
      </c>
      <c r="L95" s="246"/>
      <c r="M95" s="246"/>
      <c r="N95" s="246"/>
      <c r="O95" s="246"/>
      <c r="P95" s="246"/>
      <c r="Q95" s="246"/>
      <c r="R95" s="246"/>
      <c r="S95" s="246"/>
      <c r="T95" s="246"/>
      <c r="U95" s="246"/>
      <c r="V95" s="246"/>
      <c r="W95" s="246"/>
      <c r="X95" s="246"/>
      <c r="Y95" s="246"/>
      <c r="Z95" s="246"/>
      <c r="AA95" s="246"/>
      <c r="AB95" s="246"/>
      <c r="AC95" s="246"/>
      <c r="AD95" s="246"/>
      <c r="AE95" s="246"/>
      <c r="AF95" s="248">
        <v>0</v>
      </c>
      <c r="AG95" s="246"/>
      <c r="AH95" s="246"/>
      <c r="AI95" s="246"/>
      <c r="AJ95" s="246"/>
      <c r="AK95" s="246"/>
      <c r="AL95" s="246"/>
      <c r="AM95" s="248">
        <f t="shared" si="0"/>
        <v>0</v>
      </c>
      <c r="AN95" s="246"/>
      <c r="AO95" s="246"/>
      <c r="AP95" s="103"/>
      <c r="AR95" s="104"/>
      <c r="AS95" s="105"/>
      <c r="AT95" s="106"/>
      <c r="AU95" s="105"/>
      <c r="AV95" s="105"/>
      <c r="AW95" s="105"/>
      <c r="AX95" s="105"/>
      <c r="AY95" s="105"/>
      <c r="AZ95" s="105"/>
      <c r="BA95" s="105"/>
      <c r="BB95" s="105"/>
      <c r="BC95" s="107"/>
      <c r="BS95" s="108" t="s">
        <v>6</v>
      </c>
      <c r="BU95" s="108" t="s">
        <v>140</v>
      </c>
      <c r="BV95" s="108" t="s">
        <v>161</v>
      </c>
      <c r="BW95" s="108" t="s">
        <v>157</v>
      </c>
    </row>
    <row r="96" spans="1:75" s="100" customFormat="1" ht="22.35" customHeight="1" x14ac:dyDescent="0.25">
      <c r="A96" s="101"/>
      <c r="B96" s="102"/>
      <c r="C96" s="102"/>
      <c r="D96" s="245" t="s">
        <v>162</v>
      </c>
      <c r="E96" s="246"/>
      <c r="F96" s="246"/>
      <c r="G96" s="246"/>
      <c r="H96" s="246"/>
      <c r="I96" s="102"/>
      <c r="J96" s="245" t="s">
        <v>163</v>
      </c>
      <c r="K96" s="246"/>
      <c r="L96" s="246"/>
      <c r="M96" s="246"/>
      <c r="N96" s="246"/>
      <c r="O96" s="246"/>
      <c r="P96" s="246"/>
      <c r="Q96" s="246"/>
      <c r="R96" s="246"/>
      <c r="S96" s="246"/>
      <c r="T96" s="246"/>
      <c r="U96" s="246"/>
      <c r="V96" s="246"/>
      <c r="W96" s="246"/>
      <c r="X96" s="246"/>
      <c r="Y96" s="246"/>
      <c r="Z96" s="246"/>
      <c r="AA96" s="246"/>
      <c r="AB96" s="246"/>
      <c r="AC96" s="246"/>
      <c r="AD96" s="246"/>
      <c r="AE96" s="246"/>
      <c r="AF96" s="248">
        <v>0</v>
      </c>
      <c r="AG96" s="246"/>
      <c r="AH96" s="246"/>
      <c r="AI96" s="246"/>
      <c r="AJ96" s="246"/>
      <c r="AK96" s="246"/>
      <c r="AL96" s="246"/>
      <c r="AM96" s="248">
        <f t="shared" si="0"/>
        <v>0</v>
      </c>
      <c r="AN96" s="246"/>
      <c r="AO96" s="246"/>
      <c r="AP96" s="103"/>
      <c r="AR96" s="104"/>
      <c r="AS96" s="105"/>
      <c r="AT96" s="106"/>
      <c r="AU96" s="105"/>
      <c r="AV96" s="105"/>
      <c r="AW96" s="105"/>
      <c r="AX96" s="105"/>
      <c r="AY96" s="105"/>
      <c r="AZ96" s="105"/>
      <c r="BA96" s="105"/>
      <c r="BB96" s="105"/>
      <c r="BC96" s="107"/>
      <c r="BS96" s="108" t="s">
        <v>1</v>
      </c>
      <c r="BU96" s="108" t="s">
        <v>140</v>
      </c>
      <c r="BV96" s="108" t="s">
        <v>164</v>
      </c>
      <c r="BW96" s="108" t="s">
        <v>144</v>
      </c>
    </row>
    <row r="97" spans="1:75" s="100" customFormat="1" ht="22.35" customHeight="1" x14ac:dyDescent="0.25">
      <c r="A97" s="101"/>
      <c r="B97" s="102"/>
      <c r="C97" s="102"/>
      <c r="D97" s="245" t="s">
        <v>165</v>
      </c>
      <c r="E97" s="246"/>
      <c r="F97" s="246"/>
      <c r="G97" s="246"/>
      <c r="H97" s="246"/>
      <c r="I97" s="102"/>
      <c r="J97" s="245" t="s">
        <v>166</v>
      </c>
      <c r="K97" s="246"/>
      <c r="L97" s="246"/>
      <c r="M97" s="246"/>
      <c r="N97" s="246"/>
      <c r="O97" s="246"/>
      <c r="P97" s="246"/>
      <c r="Q97" s="246"/>
      <c r="R97" s="246"/>
      <c r="S97" s="246"/>
      <c r="T97" s="246"/>
      <c r="U97" s="246"/>
      <c r="V97" s="246"/>
      <c r="W97" s="246"/>
      <c r="X97" s="246"/>
      <c r="Y97" s="246"/>
      <c r="Z97" s="246"/>
      <c r="AA97" s="246"/>
      <c r="AB97" s="246"/>
      <c r="AC97" s="246"/>
      <c r="AD97" s="246"/>
      <c r="AE97" s="246"/>
      <c r="AF97" s="248">
        <v>0</v>
      </c>
      <c r="AG97" s="246"/>
      <c r="AH97" s="246"/>
      <c r="AI97" s="246"/>
      <c r="AJ97" s="246"/>
      <c r="AK97" s="246"/>
      <c r="AL97" s="246"/>
      <c r="AM97" s="248">
        <f t="shared" si="0"/>
        <v>0</v>
      </c>
      <c r="AN97" s="246"/>
      <c r="AO97" s="246"/>
      <c r="AP97" s="103"/>
      <c r="AR97" s="109"/>
      <c r="AS97" s="110"/>
      <c r="AT97" s="111"/>
      <c r="AU97" s="110"/>
      <c r="AV97" s="110"/>
      <c r="AW97" s="110"/>
      <c r="AX97" s="110"/>
      <c r="AY97" s="110"/>
      <c r="AZ97" s="110"/>
      <c r="BA97" s="110"/>
      <c r="BB97" s="110"/>
      <c r="BC97" s="112"/>
      <c r="BS97" s="108" t="s">
        <v>1</v>
      </c>
      <c r="BU97" s="108" t="s">
        <v>140</v>
      </c>
      <c r="BV97" s="108" t="s">
        <v>167</v>
      </c>
      <c r="BW97" s="108" t="s">
        <v>144</v>
      </c>
    </row>
    <row r="98" spans="1:75" x14ac:dyDescent="0.3">
      <c r="A98" s="26"/>
      <c r="B98" s="29"/>
      <c r="C98" s="29"/>
      <c r="D98" s="29"/>
      <c r="E98" s="29"/>
      <c r="F98" s="29"/>
      <c r="G98" s="29"/>
      <c r="H98" s="29"/>
      <c r="I98" s="29"/>
      <c r="J98" s="29"/>
      <c r="K98" s="29"/>
      <c r="L98" s="29"/>
      <c r="M98" s="29"/>
      <c r="N98" s="29"/>
      <c r="O98" s="29"/>
      <c r="P98" s="29"/>
      <c r="Q98" s="29"/>
      <c r="R98" s="29"/>
      <c r="S98" s="29"/>
      <c r="T98" s="29"/>
      <c r="U98" s="29"/>
      <c r="V98" s="29"/>
      <c r="W98" s="29"/>
      <c r="X98" s="29"/>
      <c r="Y98" s="29"/>
      <c r="Z98" s="29"/>
      <c r="AA98" s="29"/>
      <c r="AB98" s="29"/>
      <c r="AC98" s="29"/>
      <c r="AD98" s="29"/>
      <c r="AE98" s="29"/>
      <c r="AF98" s="29"/>
      <c r="AG98" s="29"/>
      <c r="AH98" s="29"/>
      <c r="AI98" s="29"/>
      <c r="AJ98" s="29"/>
      <c r="AK98" s="29"/>
      <c r="AL98" s="29"/>
      <c r="AM98" s="29"/>
      <c r="AN98" s="29"/>
      <c r="AO98" s="29"/>
      <c r="AP98" s="27"/>
    </row>
    <row r="99" spans="1:75" s="36" customFormat="1" ht="30" customHeight="1" x14ac:dyDescent="0.25">
      <c r="A99" s="37"/>
      <c r="B99" s="13" t="s">
        <v>168</v>
      </c>
      <c r="C99" s="14"/>
      <c r="D99" s="14"/>
      <c r="E99" s="14"/>
      <c r="F99" s="14"/>
      <c r="G99" s="14"/>
      <c r="H99" s="14"/>
      <c r="I99" s="14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4"/>
      <c r="Y99" s="14"/>
      <c r="Z99" s="14"/>
      <c r="AA99" s="14"/>
      <c r="AB99" s="14"/>
      <c r="AC99" s="14"/>
      <c r="AD99" s="14"/>
      <c r="AE99" s="14"/>
      <c r="AF99" s="240">
        <v>0</v>
      </c>
      <c r="AG99" s="227"/>
      <c r="AH99" s="227"/>
      <c r="AI99" s="227"/>
      <c r="AJ99" s="227"/>
      <c r="AK99" s="227"/>
      <c r="AL99" s="227"/>
      <c r="AM99" s="240">
        <v>0</v>
      </c>
      <c r="AN99" s="227"/>
      <c r="AO99" s="227"/>
      <c r="AP99" s="38"/>
      <c r="AR99" s="79"/>
      <c r="AS99" s="80"/>
      <c r="AT99" s="80"/>
      <c r="AU99" s="81"/>
    </row>
    <row r="100" spans="1:75" s="36" customFormat="1" ht="10.9" customHeight="1" x14ac:dyDescent="0.25">
      <c r="A100" s="37"/>
      <c r="B100" s="14"/>
      <c r="C100" s="14"/>
      <c r="D100" s="14"/>
      <c r="E100" s="14"/>
      <c r="F100" s="14"/>
      <c r="G100" s="14"/>
      <c r="H100" s="14"/>
      <c r="I100" s="14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4"/>
      <c r="W100" s="14"/>
      <c r="X100" s="14"/>
      <c r="Y100" s="14"/>
      <c r="Z100" s="14"/>
      <c r="AA100" s="14"/>
      <c r="AB100" s="14"/>
      <c r="AC100" s="14"/>
      <c r="AD100" s="14"/>
      <c r="AE100" s="14"/>
      <c r="AF100" s="14"/>
      <c r="AG100" s="14"/>
      <c r="AH100" s="14"/>
      <c r="AI100" s="14"/>
      <c r="AJ100" s="14"/>
      <c r="AK100" s="14"/>
      <c r="AL100" s="14"/>
      <c r="AM100" s="14"/>
      <c r="AN100" s="14"/>
      <c r="AO100" s="14"/>
      <c r="AP100" s="38"/>
      <c r="AR100" s="113"/>
      <c r="AS100" s="57"/>
      <c r="AT100" s="57"/>
      <c r="AU100" s="59"/>
    </row>
    <row r="101" spans="1:75" s="36" customFormat="1" ht="30" customHeight="1" x14ac:dyDescent="0.25">
      <c r="A101" s="37"/>
      <c r="B101" s="114" t="s">
        <v>169</v>
      </c>
      <c r="C101" s="115"/>
      <c r="D101" s="115"/>
      <c r="E101" s="115"/>
      <c r="F101" s="115"/>
      <c r="G101" s="115"/>
      <c r="H101" s="115"/>
      <c r="I101" s="115"/>
      <c r="J101" s="115"/>
      <c r="K101" s="115"/>
      <c r="L101" s="115"/>
      <c r="M101" s="115"/>
      <c r="N101" s="115"/>
      <c r="O101" s="115"/>
      <c r="P101" s="115"/>
      <c r="Q101" s="115"/>
      <c r="R101" s="115"/>
      <c r="S101" s="115"/>
      <c r="T101" s="115"/>
      <c r="U101" s="115"/>
      <c r="V101" s="115"/>
      <c r="W101" s="115"/>
      <c r="X101" s="115"/>
      <c r="Y101" s="115"/>
      <c r="Z101" s="115"/>
      <c r="AA101" s="115"/>
      <c r="AB101" s="115"/>
      <c r="AC101" s="115"/>
      <c r="AD101" s="115"/>
      <c r="AE101" s="115"/>
      <c r="AF101" s="249">
        <f>ROUND(AF87+AF99,2)</f>
        <v>0</v>
      </c>
      <c r="AG101" s="249"/>
      <c r="AH101" s="249"/>
      <c r="AI101" s="249"/>
      <c r="AJ101" s="249"/>
      <c r="AK101" s="249"/>
      <c r="AL101" s="249"/>
      <c r="AM101" s="249">
        <f>AM87+AM99</f>
        <v>0</v>
      </c>
      <c r="AN101" s="249"/>
      <c r="AO101" s="249"/>
      <c r="AP101" s="38"/>
    </row>
    <row r="102" spans="1:75" s="36" customFormat="1" ht="6.95" customHeight="1" x14ac:dyDescent="0.25">
      <c r="A102" s="60"/>
      <c r="B102" s="61"/>
      <c r="C102" s="61"/>
      <c r="D102" s="61"/>
      <c r="E102" s="61"/>
      <c r="F102" s="61"/>
      <c r="G102" s="61"/>
      <c r="H102" s="61"/>
      <c r="I102" s="61"/>
      <c r="J102" s="61"/>
      <c r="K102" s="61"/>
      <c r="L102" s="61"/>
      <c r="M102" s="61"/>
      <c r="N102" s="61"/>
      <c r="O102" s="61"/>
      <c r="P102" s="61"/>
      <c r="Q102" s="61"/>
      <c r="R102" s="61"/>
      <c r="S102" s="61"/>
      <c r="T102" s="61"/>
      <c r="U102" s="61"/>
      <c r="V102" s="61"/>
      <c r="W102" s="61"/>
      <c r="X102" s="61"/>
      <c r="Y102" s="61"/>
      <c r="Z102" s="61"/>
      <c r="AA102" s="61"/>
      <c r="AB102" s="61"/>
      <c r="AC102" s="61"/>
      <c r="AD102" s="61"/>
      <c r="AE102" s="61"/>
      <c r="AF102" s="61"/>
      <c r="AG102" s="61"/>
      <c r="AH102" s="61"/>
      <c r="AI102" s="61"/>
      <c r="AJ102" s="61"/>
      <c r="AK102" s="61"/>
      <c r="AL102" s="61"/>
      <c r="AM102" s="61"/>
      <c r="AN102" s="61"/>
      <c r="AO102" s="61"/>
      <c r="AP102" s="62"/>
    </row>
  </sheetData>
  <mergeCells count="81">
    <mergeCell ref="AF99:AL99"/>
    <mergeCell ref="AM99:AO99"/>
    <mergeCell ref="AF101:AL101"/>
    <mergeCell ref="AM101:AO101"/>
    <mergeCell ref="D96:H96"/>
    <mergeCell ref="J96:AE96"/>
    <mergeCell ref="AF96:AL96"/>
    <mergeCell ref="AM96:AO96"/>
    <mergeCell ref="D97:H97"/>
    <mergeCell ref="J97:AE97"/>
    <mergeCell ref="AF97:AL97"/>
    <mergeCell ref="AM97:AO97"/>
    <mergeCell ref="E94:I94"/>
    <mergeCell ref="K94:AE94"/>
    <mergeCell ref="AF94:AL94"/>
    <mergeCell ref="AM94:AO94"/>
    <mergeCell ref="E95:I95"/>
    <mergeCell ref="K95:AE95"/>
    <mergeCell ref="AF95:AL95"/>
    <mergeCell ref="AM95:AO95"/>
    <mergeCell ref="E92:I92"/>
    <mergeCell ref="K92:AE92"/>
    <mergeCell ref="AF92:AL92"/>
    <mergeCell ref="AM92:AO92"/>
    <mergeCell ref="D93:H93"/>
    <mergeCell ref="J93:AE93"/>
    <mergeCell ref="AF93:AL93"/>
    <mergeCell ref="AM93:AO93"/>
    <mergeCell ref="E90:I90"/>
    <mergeCell ref="K90:AE90"/>
    <mergeCell ref="AF90:AL90"/>
    <mergeCell ref="AM90:AO90"/>
    <mergeCell ref="E91:I91"/>
    <mergeCell ref="K91:AE91"/>
    <mergeCell ref="AF91:AL91"/>
    <mergeCell ref="AM91:AO91"/>
    <mergeCell ref="C88:G88"/>
    <mergeCell ref="I88:AE88"/>
    <mergeCell ref="AF88:AL88"/>
    <mergeCell ref="AM88:AO88"/>
    <mergeCell ref="D89:H89"/>
    <mergeCell ref="J89:AE89"/>
    <mergeCell ref="AF89:AL89"/>
    <mergeCell ref="AM89:AO89"/>
    <mergeCell ref="B85:F85"/>
    <mergeCell ref="H85:AE85"/>
    <mergeCell ref="AF85:AL85"/>
    <mergeCell ref="AM85:AO85"/>
    <mergeCell ref="AF87:AL87"/>
    <mergeCell ref="AM87:AO87"/>
    <mergeCell ref="AR82:AS84"/>
    <mergeCell ref="AL83:AO83"/>
    <mergeCell ref="K34:N34"/>
    <mergeCell ref="V34:AD34"/>
    <mergeCell ref="AJ34:AN34"/>
    <mergeCell ref="K35:N35"/>
    <mergeCell ref="V35:AD35"/>
    <mergeCell ref="AJ35:AN35"/>
    <mergeCell ref="W37:AA37"/>
    <mergeCell ref="AJ37:AN37"/>
    <mergeCell ref="B76:AO76"/>
    <mergeCell ref="K78:AN78"/>
    <mergeCell ref="AL82:AO82"/>
    <mergeCell ref="K32:N32"/>
    <mergeCell ref="V32:AD32"/>
    <mergeCell ref="AJ32:AN32"/>
    <mergeCell ref="K33:N33"/>
    <mergeCell ref="V33:AD33"/>
    <mergeCell ref="AJ33:AN33"/>
    <mergeCell ref="AJ26:AN26"/>
    <mergeCell ref="AJ27:AN27"/>
    <mergeCell ref="AJ29:AN29"/>
    <mergeCell ref="K31:N31"/>
    <mergeCell ref="V31:AD31"/>
    <mergeCell ref="AJ31:AN31"/>
    <mergeCell ref="D23:AM23"/>
    <mergeCell ref="B2:AO2"/>
    <mergeCell ref="AQ2:BD2"/>
    <mergeCell ref="B4:AO4"/>
    <mergeCell ref="J5:AN5"/>
    <mergeCell ref="J6:AN6"/>
  </mergeCells>
  <hyperlinks>
    <hyperlink ref="J1:R1" location="C2" tooltip="Súhrnný list stavby" display="1) Súhrnný list stavby"/>
    <hyperlink ref="V1:AE1" location="C87" tooltip="Rekapitulácia objektov" display="2) Rekapitulácia objektov"/>
  </hyperlinks>
  <pageMargins left="0.70866141732283472" right="0.70866141732283472" top="0.74803149606299213" bottom="0.74803149606299213" header="0.31496062992125984" footer="0.31496062992125984"/>
  <pageSetup paperSize="9" scale="75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68"/>
  <sheetViews>
    <sheetView topLeftCell="A184" zoomScale="110" zoomScaleNormal="110" workbookViewId="0">
      <selection activeCell="K69" sqref="K69:N69"/>
    </sheetView>
  </sheetViews>
  <sheetFormatPr defaultRowHeight="15" x14ac:dyDescent="0.25"/>
  <cols>
    <col min="1" max="1" width="3.5703125" customWidth="1"/>
    <col min="2" max="2" width="3.7109375" customWidth="1"/>
    <col min="3" max="3" width="14.7109375" customWidth="1"/>
    <col min="4" max="5" width="9.5703125" customWidth="1"/>
    <col min="6" max="6" width="10.7109375" customWidth="1"/>
    <col min="7" max="7" width="6" customWidth="1"/>
    <col min="8" max="8" width="4.42578125" customWidth="1"/>
    <col min="9" max="9" width="9.85546875" customWidth="1"/>
    <col min="10" max="10" width="10.28515625" customWidth="1"/>
    <col min="11" max="12" width="5.140625" customWidth="1"/>
    <col min="13" max="13" width="1.7109375" customWidth="1"/>
    <col min="14" max="14" width="10.7109375" customWidth="1"/>
    <col min="15" max="15" width="3.5703125" customWidth="1"/>
  </cols>
  <sheetData>
    <row r="1" spans="1:15" ht="21" x14ac:dyDescent="0.3">
      <c r="A1" s="214" t="s">
        <v>170</v>
      </c>
      <c r="B1" s="209"/>
      <c r="C1" s="209"/>
      <c r="D1" s="209"/>
      <c r="E1" s="209"/>
      <c r="F1" s="209"/>
      <c r="G1" s="209"/>
      <c r="H1" s="209"/>
      <c r="I1" s="209"/>
      <c r="J1" s="209"/>
      <c r="K1" s="209"/>
      <c r="L1" s="209"/>
      <c r="M1" s="209"/>
      <c r="N1" s="209"/>
      <c r="O1" s="209"/>
    </row>
    <row r="2" spans="1:15" ht="15.75" x14ac:dyDescent="0.3">
      <c r="A2" s="130"/>
      <c r="B2" s="130"/>
      <c r="C2" s="130"/>
      <c r="D2" s="130"/>
      <c r="E2" s="130"/>
      <c r="F2" s="130"/>
      <c r="G2" s="130"/>
      <c r="H2" s="130"/>
      <c r="I2" s="130"/>
      <c r="J2" s="130"/>
      <c r="K2" s="130"/>
      <c r="L2" s="130"/>
      <c r="M2" s="130"/>
      <c r="N2" s="130"/>
      <c r="O2" s="130"/>
    </row>
    <row r="3" spans="1:15" ht="15.75" x14ac:dyDescent="0.3">
      <c r="A3" s="130"/>
      <c r="B3" s="32" t="s">
        <v>94</v>
      </c>
      <c r="C3" s="130"/>
      <c r="D3" s="252">
        <v>0</v>
      </c>
      <c r="E3" s="209"/>
      <c r="F3" s="209"/>
      <c r="G3" s="209"/>
      <c r="H3" s="209"/>
      <c r="I3" s="209"/>
      <c r="J3" s="209"/>
      <c r="K3" s="209"/>
      <c r="L3" s="209"/>
      <c r="M3" s="209"/>
      <c r="N3" s="209"/>
      <c r="O3" s="130"/>
    </row>
    <row r="4" spans="1:15" ht="15.75" x14ac:dyDescent="0.3">
      <c r="A4" s="130"/>
      <c r="B4" s="32" t="s">
        <v>171</v>
      </c>
      <c r="C4" s="130"/>
      <c r="D4" s="252" t="s">
        <v>172</v>
      </c>
      <c r="E4" s="209"/>
      <c r="F4" s="209"/>
      <c r="G4" s="209"/>
      <c r="H4" s="209"/>
      <c r="I4" s="209"/>
      <c r="J4" s="209"/>
      <c r="K4" s="209"/>
      <c r="L4" s="209"/>
      <c r="M4" s="209"/>
      <c r="N4" s="209"/>
      <c r="O4" s="130"/>
    </row>
    <row r="5" spans="1:15" ht="15.75" x14ac:dyDescent="0.3">
      <c r="A5" s="130"/>
      <c r="B5" s="32" t="s">
        <v>173</v>
      </c>
      <c r="C5" s="130"/>
      <c r="D5" s="252" t="s">
        <v>174</v>
      </c>
      <c r="E5" s="209"/>
      <c r="F5" s="209"/>
      <c r="G5" s="209"/>
      <c r="H5" s="209"/>
      <c r="I5" s="209"/>
      <c r="J5" s="209"/>
      <c r="K5" s="209"/>
      <c r="L5" s="209"/>
      <c r="M5" s="209"/>
      <c r="N5" s="209"/>
      <c r="O5" s="130"/>
    </row>
    <row r="6" spans="1:15" ht="18" x14ac:dyDescent="0.25">
      <c r="A6" s="135"/>
      <c r="B6" s="31" t="s">
        <v>175</v>
      </c>
      <c r="C6" s="135"/>
      <c r="D6" s="253" t="s">
        <v>182</v>
      </c>
      <c r="E6" s="227"/>
      <c r="F6" s="227"/>
      <c r="G6" s="227"/>
      <c r="H6" s="227"/>
      <c r="I6" s="227"/>
      <c r="J6" s="227"/>
      <c r="K6" s="227"/>
      <c r="L6" s="227"/>
      <c r="M6" s="227"/>
      <c r="N6" s="227"/>
      <c r="O6" s="135"/>
    </row>
    <row r="7" spans="1:15" x14ac:dyDescent="0.25">
      <c r="A7" s="135"/>
      <c r="B7" s="32" t="s">
        <v>95</v>
      </c>
      <c r="C7" s="135"/>
      <c r="D7" s="131" t="s">
        <v>96</v>
      </c>
      <c r="E7" s="135"/>
      <c r="F7" s="135"/>
      <c r="G7" s="135"/>
      <c r="H7" s="135"/>
      <c r="I7" s="135"/>
      <c r="J7" s="135"/>
      <c r="K7" s="32" t="s">
        <v>97</v>
      </c>
      <c r="L7" s="135"/>
      <c r="M7" s="131" t="s">
        <v>96</v>
      </c>
      <c r="N7" s="135"/>
      <c r="O7" s="135"/>
    </row>
    <row r="8" spans="1:15" x14ac:dyDescent="0.25">
      <c r="A8" s="135"/>
      <c r="B8" s="32" t="s">
        <v>98</v>
      </c>
      <c r="C8" s="135"/>
      <c r="D8" s="131" t="s">
        <v>99</v>
      </c>
      <c r="E8" s="135"/>
      <c r="F8" s="135"/>
      <c r="G8" s="135"/>
      <c r="H8" s="135"/>
      <c r="I8" s="135"/>
      <c r="J8" s="135"/>
      <c r="K8" s="32" t="s">
        <v>100</v>
      </c>
      <c r="L8" s="135"/>
      <c r="M8" s="254"/>
      <c r="N8" s="227"/>
      <c r="O8" s="135"/>
    </row>
    <row r="9" spans="1:15" x14ac:dyDescent="0.25">
      <c r="A9" s="135"/>
      <c r="B9" s="135"/>
      <c r="C9" s="135"/>
      <c r="D9" s="135"/>
      <c r="E9" s="135"/>
      <c r="F9" s="135"/>
      <c r="G9" s="135"/>
      <c r="H9" s="135"/>
      <c r="I9" s="135"/>
      <c r="J9" s="135"/>
      <c r="K9" s="135"/>
      <c r="L9" s="135"/>
      <c r="M9" s="135"/>
      <c r="N9" s="135"/>
      <c r="O9" s="135"/>
    </row>
    <row r="10" spans="1:15" x14ac:dyDescent="0.25">
      <c r="A10" s="135"/>
      <c r="B10" s="32" t="s">
        <v>101</v>
      </c>
      <c r="C10" s="135"/>
      <c r="D10" s="135"/>
      <c r="E10" s="135"/>
      <c r="F10" s="135"/>
      <c r="G10" s="135"/>
      <c r="H10" s="135"/>
      <c r="I10" s="135"/>
      <c r="J10" s="135"/>
      <c r="K10" s="32" t="s">
        <v>102</v>
      </c>
      <c r="L10" s="135"/>
      <c r="M10" s="269" t="s">
        <v>183</v>
      </c>
      <c r="N10" s="270"/>
      <c r="O10" s="135"/>
    </row>
    <row r="11" spans="1:15" x14ac:dyDescent="0.25">
      <c r="A11" s="135"/>
      <c r="B11" s="135"/>
      <c r="C11" s="131" t="s">
        <v>103</v>
      </c>
      <c r="D11" s="135"/>
      <c r="E11" s="135"/>
      <c r="F11" s="135"/>
      <c r="G11" s="135"/>
      <c r="H11" s="135"/>
      <c r="I11" s="135"/>
      <c r="J11" s="135"/>
      <c r="K11" s="32" t="s">
        <v>104</v>
      </c>
      <c r="L11" s="135"/>
      <c r="M11" s="215" t="s">
        <v>96</v>
      </c>
      <c r="N11" s="227"/>
      <c r="O11" s="135"/>
    </row>
    <row r="12" spans="1:15" x14ac:dyDescent="0.25">
      <c r="A12" s="135"/>
      <c r="B12" s="135"/>
      <c r="C12" s="135"/>
      <c r="D12" s="135"/>
      <c r="E12" s="135"/>
      <c r="F12" s="135"/>
      <c r="G12" s="135"/>
      <c r="H12" s="135"/>
      <c r="I12" s="135"/>
      <c r="J12" s="135"/>
      <c r="K12" s="135"/>
      <c r="L12" s="135"/>
      <c r="M12" s="135"/>
      <c r="N12" s="135"/>
      <c r="O12" s="135"/>
    </row>
    <row r="13" spans="1:15" x14ac:dyDescent="0.25">
      <c r="A13" s="135"/>
      <c r="B13" s="32" t="s">
        <v>105</v>
      </c>
      <c r="C13" s="135"/>
      <c r="D13" s="135"/>
      <c r="E13" s="135"/>
      <c r="F13" s="135"/>
      <c r="G13" s="135"/>
      <c r="H13" s="135"/>
      <c r="I13" s="135"/>
      <c r="J13" s="135"/>
      <c r="K13" s="32" t="s">
        <v>102</v>
      </c>
      <c r="L13" s="135"/>
      <c r="M13" s="215" t="s">
        <v>96</v>
      </c>
      <c r="N13" s="227"/>
      <c r="O13" s="135"/>
    </row>
    <row r="14" spans="1:15" x14ac:dyDescent="0.25">
      <c r="A14" s="135"/>
      <c r="B14" s="135"/>
      <c r="C14" s="131" t="s">
        <v>96</v>
      </c>
      <c r="D14" s="135"/>
      <c r="E14" s="135"/>
      <c r="F14" s="135"/>
      <c r="G14" s="135"/>
      <c r="H14" s="135"/>
      <c r="I14" s="135"/>
      <c r="J14" s="135"/>
      <c r="K14" s="32" t="s">
        <v>104</v>
      </c>
      <c r="L14" s="135"/>
      <c r="M14" s="215" t="s">
        <v>96</v>
      </c>
      <c r="N14" s="227"/>
      <c r="O14" s="135"/>
    </row>
    <row r="15" spans="1:15" x14ac:dyDescent="0.25">
      <c r="A15" s="135"/>
      <c r="B15" s="135"/>
      <c r="C15" s="135"/>
      <c r="D15" s="135"/>
      <c r="E15" s="135"/>
      <c r="F15" s="135"/>
      <c r="G15" s="135"/>
      <c r="H15" s="135"/>
      <c r="I15" s="135"/>
      <c r="J15" s="135"/>
      <c r="K15" s="135"/>
      <c r="L15" s="135"/>
      <c r="M15" s="135"/>
      <c r="N15" s="135"/>
      <c r="O15" s="135"/>
    </row>
    <row r="16" spans="1:15" x14ac:dyDescent="0.25">
      <c r="A16" s="135"/>
      <c r="B16" s="32" t="s">
        <v>107</v>
      </c>
      <c r="C16" s="135"/>
      <c r="D16" s="135"/>
      <c r="E16" s="135"/>
      <c r="F16" s="135"/>
      <c r="G16" s="135"/>
      <c r="H16" s="135"/>
      <c r="I16" s="135"/>
      <c r="J16" s="135"/>
      <c r="K16" s="32" t="s">
        <v>102</v>
      </c>
      <c r="L16" s="135"/>
      <c r="M16" s="215" t="s">
        <v>96</v>
      </c>
      <c r="N16" s="227"/>
      <c r="O16" s="135"/>
    </row>
    <row r="17" spans="1:15" x14ac:dyDescent="0.25">
      <c r="A17" s="135"/>
      <c r="B17" s="135"/>
      <c r="C17" s="131" t="s">
        <v>96</v>
      </c>
      <c r="D17" s="135"/>
      <c r="E17" s="135"/>
      <c r="F17" s="135"/>
      <c r="G17" s="135"/>
      <c r="H17" s="135"/>
      <c r="I17" s="135"/>
      <c r="J17" s="135"/>
      <c r="K17" s="32" t="s">
        <v>104</v>
      </c>
      <c r="L17" s="135"/>
      <c r="M17" s="215" t="s">
        <v>96</v>
      </c>
      <c r="N17" s="227"/>
      <c r="O17" s="135"/>
    </row>
    <row r="18" spans="1:15" x14ac:dyDescent="0.25">
      <c r="A18" s="135"/>
      <c r="B18" s="135"/>
      <c r="C18" s="135"/>
      <c r="D18" s="135"/>
      <c r="E18" s="135"/>
      <c r="F18" s="135"/>
      <c r="G18" s="135"/>
      <c r="H18" s="135"/>
      <c r="I18" s="135"/>
      <c r="J18" s="135"/>
      <c r="K18" s="135"/>
      <c r="L18" s="135"/>
      <c r="M18" s="135"/>
      <c r="N18" s="135"/>
      <c r="O18" s="135"/>
    </row>
    <row r="19" spans="1:15" x14ac:dyDescent="0.25">
      <c r="A19" s="135"/>
      <c r="B19" s="32" t="s">
        <v>110</v>
      </c>
      <c r="C19" s="135"/>
      <c r="D19" s="135"/>
      <c r="E19" s="135"/>
      <c r="F19" s="135"/>
      <c r="G19" s="135"/>
      <c r="H19" s="135"/>
      <c r="I19" s="135"/>
      <c r="J19" s="135"/>
      <c r="K19" s="32" t="s">
        <v>102</v>
      </c>
      <c r="L19" s="135"/>
      <c r="M19" s="215" t="s">
        <v>96</v>
      </c>
      <c r="N19" s="227"/>
      <c r="O19" s="135"/>
    </row>
    <row r="20" spans="1:15" x14ac:dyDescent="0.25">
      <c r="A20" s="135"/>
      <c r="B20" s="135"/>
      <c r="C20" s="131"/>
      <c r="D20" s="135"/>
      <c r="E20" s="135"/>
      <c r="F20" s="135"/>
      <c r="G20" s="135"/>
      <c r="H20" s="135"/>
      <c r="I20" s="135"/>
      <c r="J20" s="135"/>
      <c r="K20" s="32" t="s">
        <v>104</v>
      </c>
      <c r="L20" s="135"/>
      <c r="M20" s="215" t="s">
        <v>96</v>
      </c>
      <c r="N20" s="227"/>
      <c r="O20" s="135"/>
    </row>
    <row r="21" spans="1:15" x14ac:dyDescent="0.25">
      <c r="A21" s="135"/>
      <c r="B21" s="135"/>
      <c r="C21" s="135"/>
      <c r="D21" s="135"/>
      <c r="E21" s="135"/>
      <c r="F21" s="135"/>
      <c r="G21" s="135"/>
      <c r="H21" s="135"/>
      <c r="I21" s="135"/>
      <c r="J21" s="135"/>
      <c r="K21" s="135"/>
      <c r="L21" s="135"/>
      <c r="M21" s="135"/>
      <c r="N21" s="135"/>
      <c r="O21" s="135"/>
    </row>
    <row r="22" spans="1:15" x14ac:dyDescent="0.25">
      <c r="A22" s="135"/>
      <c r="B22" s="32" t="s">
        <v>111</v>
      </c>
      <c r="C22" s="135"/>
      <c r="D22" s="135"/>
      <c r="E22" s="135"/>
      <c r="F22" s="135"/>
      <c r="G22" s="135"/>
      <c r="H22" s="135"/>
      <c r="I22" s="135"/>
      <c r="J22" s="135"/>
      <c r="K22" s="135"/>
      <c r="L22" s="135"/>
      <c r="M22" s="135"/>
      <c r="N22" s="135"/>
      <c r="O22" s="135"/>
    </row>
    <row r="23" spans="1:15" x14ac:dyDescent="0.25">
      <c r="A23" s="135"/>
      <c r="B23" s="135"/>
      <c r="C23" s="208" t="s">
        <v>96</v>
      </c>
      <c r="D23" s="227"/>
      <c r="E23" s="227"/>
      <c r="F23" s="227"/>
      <c r="G23" s="227"/>
      <c r="H23" s="227"/>
      <c r="I23" s="227"/>
      <c r="J23" s="227"/>
      <c r="K23" s="135"/>
      <c r="L23" s="135"/>
      <c r="M23" s="135"/>
      <c r="N23" s="135"/>
      <c r="O23" s="135"/>
    </row>
    <row r="24" spans="1:15" x14ac:dyDescent="0.25">
      <c r="A24" s="135"/>
      <c r="B24" s="135"/>
      <c r="C24" s="135"/>
      <c r="D24" s="135"/>
      <c r="E24" s="135"/>
      <c r="F24" s="135"/>
      <c r="G24" s="135"/>
      <c r="H24" s="135"/>
      <c r="I24" s="135"/>
      <c r="J24" s="135"/>
      <c r="K24" s="135"/>
      <c r="L24" s="135"/>
      <c r="M24" s="135"/>
      <c r="N24" s="135"/>
      <c r="O24" s="135"/>
    </row>
    <row r="25" spans="1:15" x14ac:dyDescent="0.25">
      <c r="A25" s="135"/>
      <c r="B25" s="134"/>
      <c r="C25" s="134"/>
      <c r="D25" s="134"/>
      <c r="E25" s="134"/>
      <c r="F25" s="134"/>
      <c r="G25" s="134"/>
      <c r="H25" s="134"/>
      <c r="I25" s="134"/>
      <c r="J25" s="134"/>
      <c r="K25" s="134"/>
      <c r="L25" s="134"/>
      <c r="M25" s="134"/>
      <c r="N25" s="134"/>
      <c r="O25" s="135"/>
    </row>
    <row r="26" spans="1:15" x14ac:dyDescent="0.25">
      <c r="A26" s="135"/>
      <c r="B26" s="116" t="s">
        <v>76</v>
      </c>
      <c r="C26" s="135"/>
      <c r="D26" s="135"/>
      <c r="E26" s="135"/>
      <c r="F26" s="135"/>
      <c r="G26" s="135"/>
      <c r="H26" s="135"/>
      <c r="I26" s="135"/>
      <c r="J26" s="135"/>
      <c r="K26" s="132"/>
      <c r="L26" s="135"/>
      <c r="M26" s="135"/>
      <c r="N26" s="126">
        <f>L76</f>
        <v>0</v>
      </c>
      <c r="O26" s="135"/>
    </row>
    <row r="27" spans="1:15" x14ac:dyDescent="0.25">
      <c r="A27" s="135"/>
      <c r="B27" s="35" t="s">
        <v>176</v>
      </c>
      <c r="C27" s="135"/>
      <c r="D27" s="135"/>
      <c r="E27" s="135"/>
      <c r="F27" s="135"/>
      <c r="G27" s="135"/>
      <c r="H27" s="135"/>
      <c r="I27" s="135"/>
      <c r="J27" s="135"/>
      <c r="K27" s="218">
        <f>L216</f>
        <v>0</v>
      </c>
      <c r="L27" s="227"/>
      <c r="M27" s="227"/>
      <c r="N27" s="227"/>
      <c r="O27" s="135"/>
    </row>
    <row r="28" spans="1:15" x14ac:dyDescent="0.25">
      <c r="A28" s="135"/>
      <c r="B28" s="135"/>
      <c r="C28" s="135"/>
      <c r="D28" s="135"/>
      <c r="E28" s="135"/>
      <c r="F28" s="135"/>
      <c r="G28" s="135"/>
      <c r="H28" s="135"/>
      <c r="I28" s="135"/>
      <c r="J28" s="135"/>
      <c r="K28" s="135"/>
      <c r="L28" s="135"/>
      <c r="M28" s="135"/>
      <c r="N28" s="135"/>
      <c r="O28" s="135"/>
    </row>
    <row r="29" spans="1:15" x14ac:dyDescent="0.25">
      <c r="A29" s="135"/>
      <c r="B29" s="117" t="s">
        <v>114</v>
      </c>
      <c r="C29" s="135"/>
      <c r="D29" s="135"/>
      <c r="E29" s="135"/>
      <c r="F29" s="135"/>
      <c r="G29" s="135"/>
      <c r="H29" s="135"/>
      <c r="I29" s="135"/>
      <c r="J29" s="135"/>
      <c r="K29" s="272">
        <f>N26+K27</f>
        <v>0</v>
      </c>
      <c r="L29" s="227"/>
      <c r="M29" s="227"/>
      <c r="N29" s="227"/>
      <c r="O29" s="135"/>
    </row>
    <row r="30" spans="1:15" x14ac:dyDescent="0.25">
      <c r="A30" s="135"/>
      <c r="B30" s="134"/>
      <c r="C30" s="134"/>
      <c r="D30" s="134"/>
      <c r="E30" s="134"/>
      <c r="F30" s="134"/>
      <c r="G30" s="134"/>
      <c r="H30" s="134"/>
      <c r="I30" s="134"/>
      <c r="J30" s="134"/>
      <c r="K30" s="134"/>
      <c r="L30" s="134"/>
      <c r="M30" s="134"/>
      <c r="N30" s="134"/>
      <c r="O30" s="135"/>
    </row>
    <row r="31" spans="1:15" x14ac:dyDescent="0.25">
      <c r="A31" s="135"/>
      <c r="B31" s="44" t="s">
        <v>115</v>
      </c>
      <c r="C31" s="44" t="s">
        <v>116</v>
      </c>
      <c r="D31" s="133">
        <v>0.2</v>
      </c>
      <c r="E31" s="118" t="s">
        <v>117</v>
      </c>
      <c r="F31" s="271">
        <f>ROUND((SUM(AR216:AR217)+SUM(AR237:AR306)), 2)</f>
        <v>0</v>
      </c>
      <c r="G31" s="227"/>
      <c r="H31" s="227"/>
      <c r="I31" s="135"/>
      <c r="J31" s="135"/>
      <c r="K31" s="271">
        <f>ROUND(ROUND((SUM(AR216:AR217)+SUM(AR237:AR306)), 2)*D31, 2)</f>
        <v>0</v>
      </c>
      <c r="L31" s="227"/>
      <c r="M31" s="227"/>
      <c r="N31" s="227"/>
      <c r="O31" s="135"/>
    </row>
    <row r="32" spans="1:15" x14ac:dyDescent="0.25">
      <c r="A32" s="135"/>
      <c r="B32" s="135"/>
      <c r="C32" s="44" t="s">
        <v>118</v>
      </c>
      <c r="D32" s="133">
        <v>0.2</v>
      </c>
      <c r="E32" s="118" t="s">
        <v>117</v>
      </c>
      <c r="F32" s="271">
        <f>K29</f>
        <v>0</v>
      </c>
      <c r="G32" s="227"/>
      <c r="H32" s="227"/>
      <c r="I32" s="135"/>
      <c r="J32" s="135"/>
      <c r="K32" s="271">
        <f>F32*0.2</f>
        <v>0</v>
      </c>
      <c r="L32" s="227"/>
      <c r="M32" s="227"/>
      <c r="N32" s="227"/>
      <c r="O32" s="135"/>
    </row>
    <row r="33" spans="1:15" x14ac:dyDescent="0.25">
      <c r="A33" s="135"/>
      <c r="B33" s="135"/>
      <c r="C33" s="44" t="s">
        <v>119</v>
      </c>
      <c r="D33" s="133">
        <v>0.2</v>
      </c>
      <c r="E33" s="118" t="s">
        <v>117</v>
      </c>
      <c r="F33" s="271">
        <f>ROUND((SUM(AT216:AT217)+SUM(AT237:AT306)), 2)</f>
        <v>0</v>
      </c>
      <c r="G33" s="227"/>
      <c r="H33" s="227"/>
      <c r="I33" s="135"/>
      <c r="J33" s="135"/>
      <c r="K33" s="271">
        <v>0</v>
      </c>
      <c r="L33" s="227"/>
      <c r="M33" s="227"/>
      <c r="N33" s="227"/>
      <c r="O33" s="135"/>
    </row>
    <row r="34" spans="1:15" x14ac:dyDescent="0.25">
      <c r="A34" s="135"/>
      <c r="B34" s="135"/>
      <c r="C34" s="44" t="s">
        <v>120</v>
      </c>
      <c r="D34" s="133">
        <v>0.2</v>
      </c>
      <c r="E34" s="118" t="s">
        <v>117</v>
      </c>
      <c r="F34" s="271">
        <f>ROUND((SUM(AU216:AU217)+SUM(AU237:AU306)), 2)</f>
        <v>0</v>
      </c>
      <c r="G34" s="227"/>
      <c r="H34" s="227"/>
      <c r="I34" s="135"/>
      <c r="J34" s="135"/>
      <c r="K34" s="271">
        <v>0</v>
      </c>
      <c r="L34" s="227"/>
      <c r="M34" s="227"/>
      <c r="N34" s="227"/>
      <c r="O34" s="135"/>
    </row>
    <row r="35" spans="1:15" x14ac:dyDescent="0.25">
      <c r="A35" s="135"/>
      <c r="B35" s="135"/>
      <c r="C35" s="44" t="s">
        <v>121</v>
      </c>
      <c r="D35" s="133">
        <v>0</v>
      </c>
      <c r="E35" s="118" t="s">
        <v>117</v>
      </c>
      <c r="F35" s="271">
        <f>ROUND((SUM(AV216:AV217)+SUM(AV237:AV306)), 2)</f>
        <v>0</v>
      </c>
      <c r="G35" s="227"/>
      <c r="H35" s="227"/>
      <c r="I35" s="135"/>
      <c r="J35" s="135"/>
      <c r="K35" s="271">
        <v>0</v>
      </c>
      <c r="L35" s="227"/>
      <c r="M35" s="227"/>
      <c r="N35" s="227"/>
      <c r="O35" s="135"/>
    </row>
    <row r="36" spans="1:15" x14ac:dyDescent="0.25">
      <c r="A36" s="135"/>
      <c r="B36" s="135"/>
      <c r="C36" s="135"/>
      <c r="D36" s="135"/>
      <c r="E36" s="135"/>
      <c r="F36" s="135"/>
      <c r="G36" s="135"/>
      <c r="H36" s="135"/>
      <c r="I36" s="135"/>
      <c r="J36" s="135"/>
      <c r="K36" s="135"/>
      <c r="L36" s="135"/>
      <c r="M36" s="135"/>
      <c r="N36" s="135"/>
      <c r="O36" s="135"/>
    </row>
    <row r="37" spans="1:15" ht="18" x14ac:dyDescent="0.25">
      <c r="A37" s="139"/>
      <c r="B37" s="119" t="s">
        <v>122</v>
      </c>
      <c r="C37" s="136"/>
      <c r="D37" s="136"/>
      <c r="E37" s="120" t="s">
        <v>123</v>
      </c>
      <c r="F37" s="121" t="s">
        <v>124</v>
      </c>
      <c r="G37" s="136"/>
      <c r="H37" s="136"/>
      <c r="I37" s="136"/>
      <c r="J37" s="273">
        <f>SUM(K29:K35)</f>
        <v>0</v>
      </c>
      <c r="K37" s="236"/>
      <c r="L37" s="236"/>
      <c r="M37" s="236"/>
      <c r="N37" s="238"/>
      <c r="O37" s="139"/>
    </row>
    <row r="62" spans="1:15" ht="21" x14ac:dyDescent="0.25">
      <c r="A62" s="214" t="s">
        <v>177</v>
      </c>
      <c r="B62" s="227"/>
      <c r="C62" s="227"/>
      <c r="D62" s="227"/>
      <c r="E62" s="227"/>
      <c r="F62" s="227"/>
      <c r="G62" s="227"/>
      <c r="H62" s="227"/>
      <c r="I62" s="227"/>
      <c r="J62" s="227"/>
      <c r="K62" s="227"/>
      <c r="L62" s="227"/>
      <c r="M62" s="227"/>
      <c r="N62" s="227"/>
      <c r="O62" s="227"/>
    </row>
    <row r="63" spans="1:15" x14ac:dyDescent="0.25">
      <c r="A63" s="135"/>
      <c r="B63" s="135"/>
      <c r="C63" s="135"/>
      <c r="D63" s="135"/>
      <c r="E63" s="135"/>
      <c r="F63" s="135"/>
      <c r="G63" s="135"/>
      <c r="H63" s="135"/>
      <c r="I63" s="135"/>
      <c r="J63" s="135"/>
      <c r="K63" s="135"/>
      <c r="L63" s="135"/>
      <c r="M63" s="135"/>
      <c r="N63" s="135"/>
      <c r="O63" s="135"/>
    </row>
    <row r="64" spans="1:15" x14ac:dyDescent="0.25">
      <c r="A64" s="32" t="s">
        <v>94</v>
      </c>
      <c r="B64" s="135"/>
      <c r="C64" s="135"/>
      <c r="D64" s="252">
        <v>0</v>
      </c>
      <c r="E64" s="227"/>
      <c r="F64" s="227"/>
      <c r="G64" s="227"/>
      <c r="H64" s="227"/>
      <c r="I64" s="227"/>
      <c r="J64" s="227"/>
      <c r="K64" s="227"/>
      <c r="L64" s="227"/>
      <c r="M64" s="227"/>
      <c r="N64" s="227"/>
      <c r="O64" s="135"/>
    </row>
    <row r="65" spans="1:15" ht="15.75" customHeight="1" x14ac:dyDescent="0.3">
      <c r="A65" s="32" t="s">
        <v>171</v>
      </c>
      <c r="B65" s="130"/>
      <c r="C65" s="130"/>
      <c r="D65" s="252" t="s">
        <v>172</v>
      </c>
      <c r="E65" s="209"/>
      <c r="F65" s="209"/>
      <c r="G65" s="209"/>
      <c r="H65" s="209"/>
      <c r="I65" s="209"/>
      <c r="J65" s="209"/>
      <c r="K65" s="209"/>
      <c r="L65" s="209"/>
      <c r="M65" s="209"/>
      <c r="N65" s="209"/>
      <c r="O65" s="130"/>
    </row>
    <row r="66" spans="1:15" ht="15.75" customHeight="1" x14ac:dyDescent="0.3">
      <c r="A66" s="32" t="s">
        <v>173</v>
      </c>
      <c r="B66" s="130"/>
      <c r="C66" s="130"/>
      <c r="D66" s="252" t="s">
        <v>174</v>
      </c>
      <c r="E66" s="209"/>
      <c r="F66" s="209"/>
      <c r="G66" s="209"/>
      <c r="H66" s="209"/>
      <c r="I66" s="209"/>
      <c r="J66" s="209"/>
      <c r="K66" s="209"/>
      <c r="L66" s="209"/>
      <c r="M66" s="209"/>
      <c r="N66" s="209"/>
      <c r="O66" s="130"/>
    </row>
    <row r="67" spans="1:15" ht="18" customHeight="1" x14ac:dyDescent="0.25">
      <c r="A67" s="72" t="s">
        <v>175</v>
      </c>
      <c r="B67" s="135"/>
      <c r="C67" s="135"/>
      <c r="D67" s="253" t="s">
        <v>182</v>
      </c>
      <c r="E67" s="227"/>
      <c r="F67" s="227"/>
      <c r="G67" s="227"/>
      <c r="H67" s="227"/>
      <c r="I67" s="227"/>
      <c r="J67" s="227"/>
      <c r="K67" s="227"/>
      <c r="L67" s="227"/>
      <c r="M67" s="227"/>
      <c r="N67" s="227"/>
      <c r="O67" s="135"/>
    </row>
    <row r="68" spans="1:15" x14ac:dyDescent="0.25">
      <c r="A68" s="135"/>
      <c r="B68" s="135"/>
      <c r="C68" s="135"/>
      <c r="D68" s="135"/>
      <c r="E68" s="135"/>
      <c r="F68" s="135"/>
      <c r="G68" s="135"/>
      <c r="H68" s="135"/>
      <c r="I68" s="135"/>
      <c r="J68" s="135"/>
      <c r="K68" s="135"/>
      <c r="L68" s="135"/>
      <c r="M68" s="135"/>
      <c r="N68" s="135"/>
      <c r="O68" s="135"/>
    </row>
    <row r="69" spans="1:15" x14ac:dyDescent="0.25">
      <c r="A69" s="32" t="s">
        <v>98</v>
      </c>
      <c r="B69" s="135"/>
      <c r="C69" s="135"/>
      <c r="D69" s="131" t="s">
        <v>99</v>
      </c>
      <c r="E69" s="135"/>
      <c r="F69" s="135"/>
      <c r="G69" s="135"/>
      <c r="H69" s="135"/>
      <c r="I69" s="32" t="s">
        <v>100</v>
      </c>
      <c r="J69" s="135"/>
      <c r="K69" s="254"/>
      <c r="L69" s="227"/>
      <c r="M69" s="227"/>
      <c r="N69" s="227"/>
      <c r="O69" s="135"/>
    </row>
    <row r="70" spans="1:15" x14ac:dyDescent="0.25">
      <c r="A70" s="135"/>
      <c r="B70" s="135"/>
      <c r="C70" s="135"/>
      <c r="D70" s="135"/>
      <c r="E70" s="135"/>
      <c r="F70" s="135"/>
      <c r="G70" s="135"/>
      <c r="H70" s="135"/>
      <c r="I70" s="135"/>
      <c r="J70" s="135"/>
      <c r="K70" s="135"/>
      <c r="L70" s="135"/>
      <c r="M70" s="135"/>
      <c r="N70" s="135"/>
      <c r="O70" s="135"/>
    </row>
    <row r="71" spans="1:15" x14ac:dyDescent="0.25">
      <c r="A71" s="32" t="s">
        <v>101</v>
      </c>
      <c r="B71" s="135"/>
      <c r="C71" s="135"/>
      <c r="D71" s="131" t="s">
        <v>103</v>
      </c>
      <c r="E71" s="135"/>
      <c r="F71" s="135"/>
      <c r="G71" s="135"/>
      <c r="H71" s="135"/>
      <c r="I71" s="32" t="s">
        <v>107</v>
      </c>
      <c r="J71" s="135"/>
      <c r="K71" s="215"/>
      <c r="L71" s="227"/>
      <c r="M71" s="227"/>
      <c r="N71" s="227"/>
      <c r="O71" s="227"/>
    </row>
    <row r="72" spans="1:15" x14ac:dyDescent="0.25">
      <c r="A72" s="32" t="s">
        <v>105</v>
      </c>
      <c r="B72" s="135"/>
      <c r="C72" s="135"/>
      <c r="D72" s="131"/>
      <c r="E72" s="135"/>
      <c r="F72" s="135"/>
      <c r="G72" s="135"/>
      <c r="H72" s="135"/>
      <c r="I72" s="32" t="s">
        <v>110</v>
      </c>
      <c r="J72" s="135"/>
      <c r="K72" s="215"/>
      <c r="L72" s="227"/>
      <c r="M72" s="227"/>
      <c r="N72" s="227"/>
      <c r="O72" s="227"/>
    </row>
    <row r="73" spans="1:15" x14ac:dyDescent="0.25">
      <c r="A73" s="135"/>
      <c r="B73" s="135"/>
      <c r="C73" s="135"/>
      <c r="D73" s="135"/>
      <c r="E73" s="135"/>
      <c r="F73" s="135"/>
      <c r="G73" s="135"/>
      <c r="H73" s="135"/>
      <c r="I73" s="135"/>
      <c r="J73" s="135"/>
      <c r="K73" s="135"/>
      <c r="L73" s="135"/>
      <c r="M73" s="135"/>
      <c r="N73" s="135"/>
      <c r="O73" s="135"/>
    </row>
    <row r="74" spans="1:15" x14ac:dyDescent="0.25">
      <c r="A74" s="274" t="s">
        <v>178</v>
      </c>
      <c r="B74" s="261"/>
      <c r="C74" s="261"/>
      <c r="D74" s="261"/>
      <c r="E74" s="261"/>
      <c r="F74" s="139"/>
      <c r="G74" s="139"/>
      <c r="H74" s="139"/>
      <c r="I74" s="139"/>
      <c r="J74" s="139"/>
      <c r="K74" s="139"/>
      <c r="L74" s="274" t="s">
        <v>179</v>
      </c>
      <c r="M74" s="227"/>
      <c r="N74" s="227"/>
      <c r="O74" s="227"/>
    </row>
    <row r="75" spans="1:15" x14ac:dyDescent="0.25">
      <c r="A75" s="135"/>
      <c r="B75" s="135"/>
      <c r="C75" s="135"/>
      <c r="D75" s="135"/>
      <c r="E75" s="135"/>
      <c r="F75" s="135"/>
      <c r="G75" s="135"/>
      <c r="H75" s="135"/>
      <c r="I75" s="135"/>
      <c r="J75" s="135"/>
      <c r="K75" s="135"/>
      <c r="L75" s="135"/>
      <c r="M75" s="135"/>
      <c r="N75" s="135"/>
      <c r="O75" s="135"/>
    </row>
    <row r="76" spans="1:15" ht="18" x14ac:dyDescent="0.25">
      <c r="A76" s="122" t="s">
        <v>180</v>
      </c>
      <c r="B76" s="135"/>
      <c r="C76" s="135"/>
      <c r="D76" s="135"/>
      <c r="E76" s="135"/>
      <c r="F76" s="135"/>
      <c r="G76" s="135"/>
      <c r="H76" s="135"/>
      <c r="I76" s="135"/>
      <c r="J76" s="135"/>
      <c r="K76" s="135"/>
      <c r="L76" s="240">
        <f>L77+L82</f>
        <v>0</v>
      </c>
      <c r="M76" s="227"/>
      <c r="N76" s="227"/>
      <c r="O76" s="227"/>
    </row>
    <row r="77" spans="1:15" ht="18" x14ac:dyDescent="0.25">
      <c r="A77" s="138"/>
      <c r="B77" s="123" t="s">
        <v>77</v>
      </c>
      <c r="C77" s="138"/>
      <c r="D77" s="138"/>
      <c r="E77" s="138"/>
      <c r="F77" s="138"/>
      <c r="G77" s="138"/>
      <c r="H77" s="138"/>
      <c r="I77" s="138"/>
      <c r="J77" s="138"/>
      <c r="K77" s="138"/>
      <c r="L77" s="275">
        <f>SUM(L78:O81)</f>
        <v>0</v>
      </c>
      <c r="M77" s="276"/>
      <c r="N77" s="276"/>
      <c r="O77" s="276"/>
    </row>
    <row r="78" spans="1:15" x14ac:dyDescent="0.25">
      <c r="A78" s="137"/>
      <c r="B78" s="124" t="s">
        <v>81</v>
      </c>
      <c r="C78" s="137"/>
      <c r="D78" s="137"/>
      <c r="E78" s="137"/>
      <c r="F78" s="137"/>
      <c r="G78" s="137"/>
      <c r="H78" s="137"/>
      <c r="I78" s="137"/>
      <c r="J78" s="137"/>
      <c r="K78" s="137"/>
      <c r="L78" s="248">
        <f>L126</f>
        <v>0</v>
      </c>
      <c r="M78" s="246"/>
      <c r="N78" s="246"/>
      <c r="O78" s="246"/>
    </row>
    <row r="79" spans="1:15" x14ac:dyDescent="0.25">
      <c r="A79" s="137"/>
      <c r="B79" s="124" t="s">
        <v>0</v>
      </c>
      <c r="C79" s="137"/>
      <c r="D79" s="137"/>
      <c r="E79" s="137"/>
      <c r="F79" s="137"/>
      <c r="G79" s="137"/>
      <c r="H79" s="137"/>
      <c r="I79" s="137"/>
      <c r="J79" s="137"/>
      <c r="K79" s="137"/>
      <c r="L79" s="248">
        <f>L128</f>
        <v>0</v>
      </c>
      <c r="M79" s="246"/>
      <c r="N79" s="246"/>
      <c r="O79" s="246"/>
    </row>
    <row r="80" spans="1:15" x14ac:dyDescent="0.25">
      <c r="A80" s="137"/>
      <c r="B80" s="124" t="s">
        <v>10</v>
      </c>
      <c r="C80" s="137"/>
      <c r="D80" s="137"/>
      <c r="E80" s="137"/>
      <c r="F80" s="137"/>
      <c r="G80" s="137"/>
      <c r="H80" s="137"/>
      <c r="I80" s="137"/>
      <c r="J80" s="137"/>
      <c r="K80" s="137"/>
      <c r="L80" s="248">
        <f>L134</f>
        <v>0</v>
      </c>
      <c r="M80" s="246"/>
      <c r="N80" s="246"/>
      <c r="O80" s="246"/>
    </row>
    <row r="81" spans="1:15" x14ac:dyDescent="0.25">
      <c r="A81" s="137"/>
      <c r="B81" s="124" t="s">
        <v>43</v>
      </c>
      <c r="C81" s="137"/>
      <c r="D81" s="137"/>
      <c r="E81" s="137"/>
      <c r="F81" s="137"/>
      <c r="G81" s="137"/>
      <c r="H81" s="137"/>
      <c r="I81" s="137"/>
      <c r="J81" s="137"/>
      <c r="K81" s="137"/>
      <c r="L81" s="248">
        <f>L149</f>
        <v>0</v>
      </c>
      <c r="M81" s="246"/>
      <c r="N81" s="246"/>
      <c r="O81" s="246"/>
    </row>
    <row r="82" spans="1:15" ht="18" x14ac:dyDescent="0.25">
      <c r="A82" s="138"/>
      <c r="B82" s="123" t="s">
        <v>46</v>
      </c>
      <c r="C82" s="138"/>
      <c r="D82" s="138"/>
      <c r="E82" s="138"/>
      <c r="F82" s="138"/>
      <c r="G82" s="138"/>
      <c r="H82" s="138"/>
      <c r="I82" s="138"/>
      <c r="J82" s="138"/>
      <c r="K82" s="138"/>
      <c r="L82" s="275">
        <f>SUM(L83:O85)</f>
        <v>0</v>
      </c>
      <c r="M82" s="276"/>
      <c r="N82" s="276"/>
      <c r="O82" s="276"/>
    </row>
    <row r="83" spans="1:15" x14ac:dyDescent="0.25">
      <c r="A83" s="137"/>
      <c r="B83" s="124" t="s">
        <v>47</v>
      </c>
      <c r="C83" s="137"/>
      <c r="D83" s="137"/>
      <c r="E83" s="137"/>
      <c r="F83" s="137"/>
      <c r="G83" s="137"/>
      <c r="H83" s="137"/>
      <c r="I83" s="137"/>
      <c r="J83" s="137"/>
      <c r="K83" s="137"/>
      <c r="L83" s="248">
        <f>L152</f>
        <v>0</v>
      </c>
      <c r="M83" s="246"/>
      <c r="N83" s="246"/>
      <c r="O83" s="246"/>
    </row>
    <row r="84" spans="1:15" x14ac:dyDescent="0.25">
      <c r="A84" s="137"/>
      <c r="B84" s="124" t="s">
        <v>54</v>
      </c>
      <c r="C84" s="137"/>
      <c r="D84" s="137"/>
      <c r="E84" s="137"/>
      <c r="F84" s="137"/>
      <c r="G84" s="137"/>
      <c r="H84" s="137"/>
      <c r="I84" s="137"/>
      <c r="J84" s="137"/>
      <c r="K84" s="137"/>
      <c r="L84" s="248">
        <f>L156</f>
        <v>0</v>
      </c>
      <c r="M84" s="246"/>
      <c r="N84" s="246"/>
      <c r="O84" s="246"/>
    </row>
    <row r="85" spans="1:15" ht="15.75" x14ac:dyDescent="0.3">
      <c r="A85" s="135"/>
      <c r="B85" s="184" t="s">
        <v>250</v>
      </c>
      <c r="C85" s="135"/>
      <c r="D85" s="135"/>
      <c r="E85" s="135"/>
      <c r="F85" s="135"/>
      <c r="G85" s="135"/>
      <c r="H85" s="135"/>
      <c r="I85" s="135"/>
      <c r="J85" s="135"/>
      <c r="K85" s="135"/>
      <c r="L85" s="248">
        <f>L167</f>
        <v>0</v>
      </c>
      <c r="M85" s="246"/>
      <c r="N85" s="246"/>
      <c r="O85" s="246"/>
    </row>
    <row r="86" spans="1:15" x14ac:dyDescent="0.25">
      <c r="A86" s="135"/>
      <c r="B86" s="124"/>
      <c r="C86" s="135"/>
      <c r="D86" s="135"/>
      <c r="E86" s="135"/>
      <c r="F86" s="135"/>
      <c r="G86" s="135"/>
      <c r="H86" s="135"/>
      <c r="I86" s="135"/>
      <c r="J86" s="135"/>
      <c r="K86" s="135"/>
      <c r="L86" s="135"/>
      <c r="M86" s="135"/>
      <c r="N86" s="135"/>
      <c r="O86" s="135"/>
    </row>
    <row r="87" spans="1:15" ht="18" x14ac:dyDescent="0.25">
      <c r="A87" s="122" t="s">
        <v>181</v>
      </c>
      <c r="B87" s="135"/>
      <c r="C87" s="135"/>
      <c r="D87" s="135"/>
      <c r="E87" s="135"/>
      <c r="F87" s="135"/>
      <c r="G87" s="135"/>
      <c r="H87" s="135"/>
      <c r="I87" s="135"/>
      <c r="J87" s="135"/>
      <c r="K87" s="135"/>
      <c r="L87" s="277">
        <v>0</v>
      </c>
      <c r="M87" s="227"/>
      <c r="N87" s="227"/>
      <c r="O87" s="227"/>
    </row>
    <row r="88" spans="1:15" x14ac:dyDescent="0.25">
      <c r="A88" s="135"/>
      <c r="B88" s="135"/>
      <c r="C88" s="135"/>
      <c r="D88" s="135"/>
      <c r="E88" s="135"/>
      <c r="F88" s="135"/>
      <c r="G88" s="135"/>
      <c r="H88" s="135"/>
      <c r="I88" s="135"/>
      <c r="J88" s="135"/>
      <c r="K88" s="135"/>
      <c r="L88" s="135"/>
      <c r="M88" s="135"/>
      <c r="N88" s="135"/>
      <c r="O88" s="135"/>
    </row>
    <row r="89" spans="1:15" ht="18" x14ac:dyDescent="0.25">
      <c r="A89" s="114" t="s">
        <v>169</v>
      </c>
      <c r="B89" s="139"/>
      <c r="C89" s="139"/>
      <c r="D89" s="139"/>
      <c r="E89" s="139"/>
      <c r="F89" s="139"/>
      <c r="G89" s="139"/>
      <c r="H89" s="139"/>
      <c r="I89" s="139"/>
      <c r="J89" s="249">
        <f>ROUND(SUM(L76+L87),2)</f>
        <v>0</v>
      </c>
      <c r="K89" s="261"/>
      <c r="L89" s="261"/>
      <c r="M89" s="261"/>
      <c r="N89" s="261"/>
      <c r="O89" s="261"/>
    </row>
    <row r="90" spans="1:15" ht="18" x14ac:dyDescent="0.25">
      <c r="A90" s="122" t="s">
        <v>181</v>
      </c>
      <c r="B90" s="135"/>
      <c r="C90" s="135"/>
      <c r="D90" s="135"/>
      <c r="E90" s="135"/>
      <c r="F90" s="135"/>
      <c r="G90" s="135"/>
      <c r="H90" s="135"/>
      <c r="I90" s="135"/>
      <c r="J90" s="135"/>
      <c r="K90" s="135"/>
      <c r="L90" s="277">
        <v>0</v>
      </c>
      <c r="M90" s="227"/>
      <c r="N90" s="227"/>
      <c r="O90" s="227"/>
    </row>
    <row r="91" spans="1:15" x14ac:dyDescent="0.25">
      <c r="A91" s="135"/>
      <c r="B91" s="135"/>
      <c r="C91" s="135"/>
      <c r="D91" s="135"/>
      <c r="E91" s="135"/>
      <c r="F91" s="135"/>
      <c r="G91" s="135"/>
      <c r="H91" s="135"/>
      <c r="I91" s="135"/>
      <c r="J91" s="135"/>
      <c r="K91" s="135"/>
      <c r="L91" s="135"/>
      <c r="M91" s="135"/>
      <c r="N91" s="135"/>
      <c r="O91" s="135"/>
    </row>
    <row r="92" spans="1:15" ht="18" x14ac:dyDescent="0.25">
      <c r="A92" s="114" t="s">
        <v>169</v>
      </c>
      <c r="B92" s="139"/>
      <c r="C92" s="139"/>
      <c r="D92" s="139"/>
      <c r="E92" s="139"/>
      <c r="F92" s="139"/>
      <c r="G92" s="139"/>
      <c r="H92" s="139"/>
      <c r="I92" s="139"/>
      <c r="J92" s="249">
        <f>ROUND(SUM(L76+L90),2)</f>
        <v>0</v>
      </c>
      <c r="K92" s="261"/>
      <c r="L92" s="261"/>
      <c r="M92" s="261"/>
      <c r="N92" s="261"/>
      <c r="O92" s="261"/>
    </row>
    <row r="121" spans="1:15" x14ac:dyDescent="0.25">
      <c r="A121" s="15"/>
      <c r="B121" s="1"/>
      <c r="C121" s="1"/>
    </row>
    <row r="122" spans="1:15" ht="21" x14ac:dyDescent="0.35">
      <c r="A122" s="1"/>
      <c r="B122" s="2"/>
      <c r="C122" s="12" t="s">
        <v>75</v>
      </c>
      <c r="I122" s="125"/>
      <c r="J122" s="125"/>
      <c r="K122" s="125"/>
      <c r="L122" s="125"/>
      <c r="M122" s="125"/>
      <c r="N122" s="265"/>
      <c r="O122" s="266"/>
    </row>
    <row r="123" spans="1:15" ht="21" x14ac:dyDescent="0.35">
      <c r="A123" s="1"/>
      <c r="B123" s="2"/>
      <c r="C123" s="12"/>
      <c r="I123" s="125"/>
      <c r="J123" s="205" t="s">
        <v>188</v>
      </c>
      <c r="K123" s="125"/>
      <c r="L123" s="125"/>
      <c r="M123" s="125"/>
      <c r="N123" s="262">
        <f>L124*1.2</f>
        <v>0</v>
      </c>
      <c r="O123" s="262"/>
    </row>
    <row r="124" spans="1:15" ht="18" x14ac:dyDescent="0.35">
      <c r="A124" s="13" t="s">
        <v>76</v>
      </c>
      <c r="B124" s="135"/>
      <c r="C124" s="135"/>
      <c r="D124" s="135"/>
      <c r="E124" s="135"/>
      <c r="F124" s="135"/>
      <c r="G124" s="135"/>
      <c r="H124" s="135"/>
      <c r="I124" s="205"/>
      <c r="J124" s="205" t="s">
        <v>84</v>
      </c>
      <c r="K124" s="205"/>
      <c r="L124" s="265">
        <f>L125+L151</f>
        <v>0</v>
      </c>
      <c r="M124" s="266"/>
      <c r="N124" s="266"/>
      <c r="O124" s="266"/>
    </row>
    <row r="125" spans="1:15" ht="18" customHeight="1" x14ac:dyDescent="0.35">
      <c r="A125" s="3"/>
      <c r="B125" s="11" t="s">
        <v>77</v>
      </c>
      <c r="C125" s="11"/>
      <c r="D125" s="11"/>
      <c r="E125" s="11"/>
      <c r="F125" s="11"/>
      <c r="G125" s="11"/>
      <c r="H125" s="11"/>
      <c r="I125" s="11"/>
      <c r="J125" s="11"/>
      <c r="K125" s="11"/>
      <c r="L125" s="267">
        <f>L126+L128+L134+L149</f>
        <v>0</v>
      </c>
      <c r="M125" s="268"/>
      <c r="N125" s="268"/>
      <c r="O125" s="268"/>
    </row>
    <row r="126" spans="1:15" ht="15.75" x14ac:dyDescent="0.3">
      <c r="A126" s="3"/>
      <c r="B126" s="4" t="s">
        <v>81</v>
      </c>
      <c r="C126" s="4"/>
      <c r="D126" s="4"/>
      <c r="E126" s="4"/>
      <c r="F126" s="4"/>
      <c r="G126" s="4"/>
      <c r="H126" s="4"/>
      <c r="I126" s="4"/>
      <c r="J126" s="4"/>
      <c r="K126" s="4"/>
      <c r="L126" s="250">
        <f>L127</f>
        <v>0</v>
      </c>
      <c r="M126" s="251"/>
      <c r="N126" s="251"/>
      <c r="O126" s="251"/>
    </row>
    <row r="127" spans="1:15" ht="24.95" customHeight="1" x14ac:dyDescent="0.25">
      <c r="A127" s="5" t="s">
        <v>78</v>
      </c>
      <c r="B127" s="5" t="s">
        <v>2</v>
      </c>
      <c r="C127" s="6" t="s">
        <v>82</v>
      </c>
      <c r="D127" s="257" t="s">
        <v>83</v>
      </c>
      <c r="E127" s="258"/>
      <c r="F127" s="258"/>
      <c r="G127" s="258"/>
      <c r="H127" s="7" t="s">
        <v>79</v>
      </c>
      <c r="I127" s="188">
        <v>38.112000000000002</v>
      </c>
      <c r="J127" s="263"/>
      <c r="K127" s="264"/>
      <c r="L127" s="263">
        <f>ROUND(J127*I127,3)</f>
        <v>0</v>
      </c>
      <c r="M127" s="264"/>
      <c r="N127" s="264"/>
      <c r="O127" s="264"/>
    </row>
    <row r="128" spans="1:15" ht="15.75" x14ac:dyDescent="0.3">
      <c r="A128" s="3"/>
      <c r="B128" s="4" t="s">
        <v>0</v>
      </c>
      <c r="C128" s="4"/>
      <c r="D128" s="4"/>
      <c r="E128" s="4"/>
      <c r="F128" s="4"/>
      <c r="G128" s="4"/>
      <c r="H128" s="4"/>
      <c r="I128" s="185"/>
      <c r="J128" s="4"/>
      <c r="K128" s="4"/>
      <c r="L128" s="278">
        <f>L129+L130+L133+L132+L131</f>
        <v>0</v>
      </c>
      <c r="M128" s="279"/>
      <c r="N128" s="279"/>
      <c r="O128" s="279"/>
    </row>
    <row r="129" spans="1:15" ht="24.95" customHeight="1" x14ac:dyDescent="0.25">
      <c r="A129" s="5" t="s">
        <v>1</v>
      </c>
      <c r="B129" s="5" t="s">
        <v>2</v>
      </c>
      <c r="C129" s="6" t="s">
        <v>3</v>
      </c>
      <c r="D129" s="257" t="s">
        <v>4</v>
      </c>
      <c r="E129" s="258"/>
      <c r="F129" s="258"/>
      <c r="G129" s="258"/>
      <c r="H129" s="7" t="s">
        <v>5</v>
      </c>
      <c r="I129" s="206">
        <v>45.6</v>
      </c>
      <c r="J129" s="263"/>
      <c r="K129" s="264"/>
      <c r="L129" s="263">
        <f>ROUND(J129*I129,3)</f>
        <v>0</v>
      </c>
      <c r="M129" s="264"/>
      <c r="N129" s="264"/>
      <c r="O129" s="264"/>
    </row>
    <row r="130" spans="1:15" ht="27" customHeight="1" x14ac:dyDescent="0.25">
      <c r="A130" s="8" t="s">
        <v>6</v>
      </c>
      <c r="B130" s="8" t="s">
        <v>7</v>
      </c>
      <c r="C130" s="9" t="s">
        <v>8</v>
      </c>
      <c r="D130" s="280" t="s">
        <v>9</v>
      </c>
      <c r="E130" s="281"/>
      <c r="F130" s="281"/>
      <c r="G130" s="281"/>
      <c r="H130" s="10" t="s">
        <v>5</v>
      </c>
      <c r="I130" s="187">
        <v>45.6</v>
      </c>
      <c r="J130" s="282"/>
      <c r="K130" s="284"/>
      <c r="L130" s="282">
        <f>ROUND(J130*I130,3)</f>
        <v>0</v>
      </c>
      <c r="M130" s="264"/>
      <c r="N130" s="264"/>
      <c r="O130" s="264"/>
    </row>
    <row r="131" spans="1:15" ht="27" customHeight="1" x14ac:dyDescent="0.25">
      <c r="A131" s="5">
        <v>4</v>
      </c>
      <c r="B131" s="5" t="s">
        <v>2</v>
      </c>
      <c r="C131" s="6" t="s">
        <v>251</v>
      </c>
      <c r="D131" s="257" t="s">
        <v>252</v>
      </c>
      <c r="E131" s="258"/>
      <c r="F131" s="258"/>
      <c r="G131" s="258"/>
      <c r="H131" s="7" t="s">
        <v>18</v>
      </c>
      <c r="I131" s="187">
        <v>158.33000000000001</v>
      </c>
      <c r="J131" s="263"/>
      <c r="K131" s="264"/>
      <c r="L131" s="283">
        <f>ROUND(J131*I131,3)</f>
        <v>0</v>
      </c>
      <c r="M131" s="283"/>
      <c r="N131" s="283"/>
      <c r="O131" s="283"/>
    </row>
    <row r="132" spans="1:15" ht="27" customHeight="1" x14ac:dyDescent="0.25">
      <c r="A132" s="5">
        <v>5</v>
      </c>
      <c r="B132" s="5" t="s">
        <v>2</v>
      </c>
      <c r="C132" s="6" t="s">
        <v>187</v>
      </c>
      <c r="D132" s="257" t="s">
        <v>185</v>
      </c>
      <c r="E132" s="258"/>
      <c r="F132" s="258"/>
      <c r="G132" s="258"/>
      <c r="H132" s="7" t="s">
        <v>18</v>
      </c>
      <c r="I132" s="187">
        <v>158.33000000000001</v>
      </c>
      <c r="J132" s="263"/>
      <c r="K132" s="264"/>
      <c r="L132" s="260">
        <f>ROUND(J132*I132,3)</f>
        <v>0</v>
      </c>
      <c r="M132" s="260"/>
      <c r="N132" s="260"/>
      <c r="O132" s="260"/>
    </row>
    <row r="133" spans="1:15" ht="27" customHeight="1" x14ac:dyDescent="0.25">
      <c r="A133" s="8">
        <v>6</v>
      </c>
      <c r="B133" s="8" t="s">
        <v>7</v>
      </c>
      <c r="C133" s="9" t="s">
        <v>186</v>
      </c>
      <c r="D133" s="280" t="s">
        <v>184</v>
      </c>
      <c r="E133" s="281"/>
      <c r="F133" s="281"/>
      <c r="G133" s="281"/>
      <c r="H133" s="7" t="s">
        <v>18</v>
      </c>
      <c r="I133" s="187">
        <v>158.33000000000001</v>
      </c>
      <c r="J133" s="282"/>
      <c r="K133" s="284"/>
      <c r="L133" s="282">
        <f>ROUND(J133*I133,3)</f>
        <v>0</v>
      </c>
      <c r="M133" s="264"/>
      <c r="N133" s="264"/>
      <c r="O133" s="264"/>
    </row>
    <row r="134" spans="1:15" ht="15.75" x14ac:dyDescent="0.3">
      <c r="A134" s="3"/>
      <c r="B134" s="4" t="s">
        <v>10</v>
      </c>
      <c r="C134" s="4"/>
      <c r="D134" s="4"/>
      <c r="E134" s="4"/>
      <c r="F134" s="4"/>
      <c r="G134" s="4"/>
      <c r="H134" s="4"/>
      <c r="I134" s="185"/>
      <c r="J134" s="4"/>
      <c r="K134" s="4"/>
      <c r="L134" s="250">
        <f>SUM(L135:O148)</f>
        <v>0</v>
      </c>
      <c r="M134" s="251"/>
      <c r="N134" s="251"/>
      <c r="O134" s="251"/>
    </row>
    <row r="135" spans="1:15" ht="24.95" customHeight="1" x14ac:dyDescent="0.25">
      <c r="A135" s="5">
        <v>7</v>
      </c>
      <c r="B135" s="5" t="s">
        <v>2</v>
      </c>
      <c r="C135" s="6" t="s">
        <v>11</v>
      </c>
      <c r="D135" s="285" t="s">
        <v>12</v>
      </c>
      <c r="E135" s="264"/>
      <c r="F135" s="264"/>
      <c r="G135" s="264"/>
      <c r="H135" s="7" t="s">
        <v>13</v>
      </c>
      <c r="I135" s="188">
        <v>2</v>
      </c>
      <c r="J135" s="263"/>
      <c r="K135" s="264"/>
      <c r="L135" s="263">
        <f t="shared" ref="L135:L148" si="0">ROUND(J135*I135,3)</f>
        <v>0</v>
      </c>
      <c r="M135" s="264"/>
      <c r="N135" s="264"/>
      <c r="O135" s="264"/>
    </row>
    <row r="136" spans="1:15" ht="24.95" customHeight="1" x14ac:dyDescent="0.25">
      <c r="A136" s="5">
        <v>8</v>
      </c>
      <c r="B136" s="5" t="s">
        <v>2</v>
      </c>
      <c r="C136" s="6" t="s">
        <v>14</v>
      </c>
      <c r="D136" s="257" t="s">
        <v>15</v>
      </c>
      <c r="E136" s="258"/>
      <c r="F136" s="258"/>
      <c r="G136" s="258"/>
      <c r="H136" s="7" t="s">
        <v>13</v>
      </c>
      <c r="I136" s="188">
        <v>60</v>
      </c>
      <c r="J136" s="263"/>
      <c r="K136" s="264"/>
      <c r="L136" s="263">
        <f t="shared" si="0"/>
        <v>0</v>
      </c>
      <c r="M136" s="264"/>
      <c r="N136" s="264"/>
      <c r="O136" s="264"/>
    </row>
    <row r="137" spans="1:15" ht="24.95" customHeight="1" x14ac:dyDescent="0.25">
      <c r="A137" s="5">
        <v>9</v>
      </c>
      <c r="B137" s="5" t="s">
        <v>2</v>
      </c>
      <c r="C137" s="6" t="s">
        <v>16</v>
      </c>
      <c r="D137" s="257" t="s">
        <v>17</v>
      </c>
      <c r="E137" s="258"/>
      <c r="F137" s="258"/>
      <c r="G137" s="258"/>
      <c r="H137" s="7" t="s">
        <v>13</v>
      </c>
      <c r="I137" s="188">
        <v>7</v>
      </c>
      <c r="J137" s="288"/>
      <c r="K137" s="289"/>
      <c r="L137" s="263">
        <f t="shared" si="0"/>
        <v>0</v>
      </c>
      <c r="M137" s="264"/>
      <c r="N137" s="264"/>
      <c r="O137" s="264"/>
    </row>
    <row r="138" spans="1:15" ht="24.95" customHeight="1" x14ac:dyDescent="0.25">
      <c r="A138" s="5">
        <v>10</v>
      </c>
      <c r="B138" s="5" t="s">
        <v>2</v>
      </c>
      <c r="C138" s="6" t="s">
        <v>19</v>
      </c>
      <c r="D138" s="285" t="s">
        <v>20</v>
      </c>
      <c r="E138" s="264"/>
      <c r="F138" s="264"/>
      <c r="G138" s="264"/>
      <c r="H138" s="7" t="s">
        <v>18</v>
      </c>
      <c r="I138" s="188">
        <v>1.92</v>
      </c>
      <c r="J138" s="286"/>
      <c r="K138" s="287"/>
      <c r="L138" s="263">
        <f t="shared" si="0"/>
        <v>0</v>
      </c>
      <c r="M138" s="264"/>
      <c r="N138" s="264"/>
      <c r="O138" s="264"/>
    </row>
    <row r="139" spans="1:15" ht="24.95" customHeight="1" x14ac:dyDescent="0.25">
      <c r="A139" s="5">
        <v>11</v>
      </c>
      <c r="B139" s="5" t="s">
        <v>2</v>
      </c>
      <c r="C139" s="6" t="s">
        <v>21</v>
      </c>
      <c r="D139" s="257" t="s">
        <v>22</v>
      </c>
      <c r="E139" s="258"/>
      <c r="F139" s="258"/>
      <c r="G139" s="258"/>
      <c r="H139" s="7" t="s">
        <v>18</v>
      </c>
      <c r="I139" s="188">
        <v>151.19999999999999</v>
      </c>
      <c r="J139" s="288"/>
      <c r="K139" s="289"/>
      <c r="L139" s="263">
        <f t="shared" si="0"/>
        <v>0</v>
      </c>
      <c r="M139" s="264"/>
      <c r="N139" s="264"/>
      <c r="O139" s="264"/>
    </row>
    <row r="140" spans="1:15" ht="24.95" customHeight="1" x14ac:dyDescent="0.25">
      <c r="A140" s="5">
        <v>12</v>
      </c>
      <c r="B140" s="5" t="s">
        <v>2</v>
      </c>
      <c r="C140" s="6" t="s">
        <v>23</v>
      </c>
      <c r="D140" s="257" t="s">
        <v>24</v>
      </c>
      <c r="E140" s="258"/>
      <c r="F140" s="258"/>
      <c r="G140" s="258"/>
      <c r="H140" s="7" t="s">
        <v>5</v>
      </c>
      <c r="I140" s="188">
        <v>74.400000000000006</v>
      </c>
      <c r="J140" s="288"/>
      <c r="K140" s="289"/>
      <c r="L140" s="263">
        <f t="shared" si="0"/>
        <v>0</v>
      </c>
      <c r="M140" s="264"/>
      <c r="N140" s="264"/>
      <c r="O140" s="264"/>
    </row>
    <row r="141" spans="1:15" ht="24.95" customHeight="1" x14ac:dyDescent="0.25">
      <c r="A141" s="5">
        <v>13</v>
      </c>
      <c r="B141" s="5" t="s">
        <v>2</v>
      </c>
      <c r="C141" s="6" t="s">
        <v>25</v>
      </c>
      <c r="D141" s="257" t="s">
        <v>26</v>
      </c>
      <c r="E141" s="258"/>
      <c r="F141" s="258"/>
      <c r="G141" s="258"/>
      <c r="H141" s="7" t="s">
        <v>18</v>
      </c>
      <c r="I141" s="188">
        <v>29.7</v>
      </c>
      <c r="J141" s="288"/>
      <c r="K141" s="289"/>
      <c r="L141" s="263">
        <f t="shared" si="0"/>
        <v>0</v>
      </c>
      <c r="M141" s="264"/>
      <c r="N141" s="264"/>
      <c r="O141" s="264"/>
    </row>
    <row r="142" spans="1:15" ht="24.95" customHeight="1" x14ac:dyDescent="0.25">
      <c r="A142" s="5">
        <v>14</v>
      </c>
      <c r="B142" s="5" t="s">
        <v>2</v>
      </c>
      <c r="C142" s="6" t="s">
        <v>27</v>
      </c>
      <c r="D142" s="257" t="s">
        <v>28</v>
      </c>
      <c r="E142" s="258"/>
      <c r="F142" s="258"/>
      <c r="G142" s="258"/>
      <c r="H142" s="7" t="s">
        <v>29</v>
      </c>
      <c r="I142" s="188">
        <v>10.023</v>
      </c>
      <c r="J142" s="288"/>
      <c r="K142" s="289"/>
      <c r="L142" s="263">
        <f t="shared" si="0"/>
        <v>0</v>
      </c>
      <c r="M142" s="264"/>
      <c r="N142" s="264"/>
      <c r="O142" s="264"/>
    </row>
    <row r="143" spans="1:15" ht="24.95" customHeight="1" x14ac:dyDescent="0.25">
      <c r="A143" s="5">
        <v>15</v>
      </c>
      <c r="B143" s="5" t="s">
        <v>2</v>
      </c>
      <c r="C143" s="6" t="s">
        <v>30</v>
      </c>
      <c r="D143" s="257" t="s">
        <v>31</v>
      </c>
      <c r="E143" s="258"/>
      <c r="F143" s="258"/>
      <c r="G143" s="258"/>
      <c r="H143" s="7" t="s">
        <v>29</v>
      </c>
      <c r="I143" s="188">
        <v>10.023</v>
      </c>
      <c r="J143" s="288"/>
      <c r="K143" s="289"/>
      <c r="L143" s="263">
        <f t="shared" si="0"/>
        <v>0</v>
      </c>
      <c r="M143" s="264"/>
      <c r="N143" s="264"/>
      <c r="O143" s="264"/>
    </row>
    <row r="144" spans="1:15" ht="24.95" customHeight="1" x14ac:dyDescent="0.25">
      <c r="A144" s="5">
        <v>16</v>
      </c>
      <c r="B144" s="5" t="s">
        <v>2</v>
      </c>
      <c r="C144" s="6" t="s">
        <v>32</v>
      </c>
      <c r="D144" s="257" t="s">
        <v>33</v>
      </c>
      <c r="E144" s="258"/>
      <c r="F144" s="258"/>
      <c r="G144" s="258"/>
      <c r="H144" s="7" t="s">
        <v>29</v>
      </c>
      <c r="I144" s="188">
        <v>10.023</v>
      </c>
      <c r="J144" s="288"/>
      <c r="K144" s="289"/>
      <c r="L144" s="263">
        <f t="shared" si="0"/>
        <v>0</v>
      </c>
      <c r="M144" s="264"/>
      <c r="N144" s="264"/>
      <c r="O144" s="264"/>
    </row>
    <row r="145" spans="1:15" ht="24.95" customHeight="1" x14ac:dyDescent="0.25">
      <c r="A145" s="5">
        <v>17</v>
      </c>
      <c r="B145" s="5" t="s">
        <v>2</v>
      </c>
      <c r="C145" s="6" t="s">
        <v>35</v>
      </c>
      <c r="D145" s="257" t="s">
        <v>36</v>
      </c>
      <c r="E145" s="258"/>
      <c r="F145" s="258"/>
      <c r="G145" s="258"/>
      <c r="H145" s="7" t="s">
        <v>29</v>
      </c>
      <c r="I145" s="188">
        <v>151.44999999999999</v>
      </c>
      <c r="J145" s="263"/>
      <c r="K145" s="264"/>
      <c r="L145" s="263">
        <f t="shared" si="0"/>
        <v>0</v>
      </c>
      <c r="M145" s="264"/>
      <c r="N145" s="264"/>
      <c r="O145" s="264"/>
    </row>
    <row r="146" spans="1:15" ht="24.95" customHeight="1" x14ac:dyDescent="0.25">
      <c r="A146" s="5">
        <v>18</v>
      </c>
      <c r="B146" s="5" t="s">
        <v>2</v>
      </c>
      <c r="C146" s="6" t="s">
        <v>37</v>
      </c>
      <c r="D146" s="257" t="s">
        <v>38</v>
      </c>
      <c r="E146" s="258"/>
      <c r="F146" s="258"/>
      <c r="G146" s="258"/>
      <c r="H146" s="7" t="s">
        <v>29</v>
      </c>
      <c r="I146" s="188">
        <v>10.023</v>
      </c>
      <c r="J146" s="263"/>
      <c r="K146" s="264"/>
      <c r="L146" s="263">
        <f t="shared" si="0"/>
        <v>0</v>
      </c>
      <c r="M146" s="264"/>
      <c r="N146" s="264"/>
      <c r="O146" s="264"/>
    </row>
    <row r="147" spans="1:15" ht="24.95" customHeight="1" x14ac:dyDescent="0.25">
      <c r="A147" s="5">
        <v>19</v>
      </c>
      <c r="B147" s="5" t="s">
        <v>2</v>
      </c>
      <c r="C147" s="6" t="s">
        <v>39</v>
      </c>
      <c r="D147" s="257" t="s">
        <v>40</v>
      </c>
      <c r="E147" s="258"/>
      <c r="F147" s="258"/>
      <c r="G147" s="258"/>
      <c r="H147" s="7" t="s">
        <v>29</v>
      </c>
      <c r="I147" s="188">
        <v>22.257000000000001</v>
      </c>
      <c r="J147" s="263"/>
      <c r="K147" s="264"/>
      <c r="L147" s="263">
        <f t="shared" si="0"/>
        <v>0</v>
      </c>
      <c r="M147" s="264"/>
      <c r="N147" s="264"/>
      <c r="O147" s="264"/>
    </row>
    <row r="148" spans="1:15" ht="24.95" customHeight="1" x14ac:dyDescent="0.25">
      <c r="A148" s="5">
        <v>20</v>
      </c>
      <c r="B148" s="5" t="s">
        <v>2</v>
      </c>
      <c r="C148" s="6" t="s">
        <v>41</v>
      </c>
      <c r="D148" s="257" t="s">
        <v>42</v>
      </c>
      <c r="E148" s="258"/>
      <c r="F148" s="258"/>
      <c r="G148" s="258"/>
      <c r="H148" s="7" t="s">
        <v>29</v>
      </c>
      <c r="I148" s="188">
        <v>10.023</v>
      </c>
      <c r="J148" s="263"/>
      <c r="K148" s="264"/>
      <c r="L148" s="263">
        <f t="shared" si="0"/>
        <v>0</v>
      </c>
      <c r="M148" s="264"/>
      <c r="N148" s="264"/>
      <c r="O148" s="264"/>
    </row>
    <row r="149" spans="1:15" ht="15.75" x14ac:dyDescent="0.3">
      <c r="A149" s="3"/>
      <c r="B149" s="4" t="s">
        <v>43</v>
      </c>
      <c r="C149" s="4"/>
      <c r="D149" s="4"/>
      <c r="E149" s="4"/>
      <c r="F149" s="4"/>
      <c r="G149" s="4"/>
      <c r="H149" s="4"/>
      <c r="I149" s="185"/>
      <c r="J149" s="4"/>
      <c r="K149" s="4"/>
      <c r="L149" s="278">
        <f>L150</f>
        <v>0</v>
      </c>
      <c r="M149" s="279"/>
      <c r="N149" s="279"/>
      <c r="O149" s="279"/>
    </row>
    <row r="150" spans="1:15" ht="24.95" customHeight="1" x14ac:dyDescent="0.25">
      <c r="A150" s="5">
        <v>21</v>
      </c>
      <c r="B150" s="5" t="s">
        <v>2</v>
      </c>
      <c r="C150" s="6" t="s">
        <v>44</v>
      </c>
      <c r="D150" s="257" t="s">
        <v>45</v>
      </c>
      <c r="E150" s="258"/>
      <c r="F150" s="258"/>
      <c r="G150" s="258"/>
      <c r="H150" s="7" t="s">
        <v>29</v>
      </c>
      <c r="I150" s="188">
        <v>10.210000000000001</v>
      </c>
      <c r="J150" s="263"/>
      <c r="K150" s="264"/>
      <c r="L150" s="263">
        <f>ROUND(J150*I150,3)</f>
        <v>0</v>
      </c>
      <c r="M150" s="264"/>
      <c r="N150" s="264"/>
      <c r="O150" s="264"/>
    </row>
    <row r="151" spans="1:15" ht="18" x14ac:dyDescent="0.35">
      <c r="A151" s="3"/>
      <c r="B151" s="11" t="s">
        <v>46</v>
      </c>
      <c r="C151" s="11"/>
      <c r="D151" s="11"/>
      <c r="E151" s="11"/>
      <c r="F151" s="11"/>
      <c r="G151" s="11"/>
      <c r="H151" s="11"/>
      <c r="I151" s="186"/>
      <c r="J151" s="11"/>
      <c r="K151" s="11"/>
      <c r="L151" s="290">
        <f>L152+L156+L167</f>
        <v>0</v>
      </c>
      <c r="M151" s="291"/>
      <c r="N151" s="291"/>
      <c r="O151" s="291"/>
    </row>
    <row r="152" spans="1:15" ht="15.75" x14ac:dyDescent="0.3">
      <c r="A152" s="3"/>
      <c r="B152" s="4" t="s">
        <v>47</v>
      </c>
      <c r="C152" s="4"/>
      <c r="D152" s="4"/>
      <c r="E152" s="4"/>
      <c r="F152" s="4"/>
      <c r="G152" s="4"/>
      <c r="H152" s="4"/>
      <c r="I152" s="185"/>
      <c r="J152" s="4"/>
      <c r="K152" s="4"/>
      <c r="L152" s="250">
        <f>L153+L154+L155</f>
        <v>0</v>
      </c>
      <c r="M152" s="251"/>
      <c r="N152" s="251"/>
      <c r="O152" s="251"/>
    </row>
    <row r="153" spans="1:15" ht="24.95" customHeight="1" x14ac:dyDescent="0.25">
      <c r="A153" s="5">
        <v>22</v>
      </c>
      <c r="B153" s="5" t="s">
        <v>2</v>
      </c>
      <c r="C153" s="6" t="s">
        <v>48</v>
      </c>
      <c r="D153" s="257" t="s">
        <v>49</v>
      </c>
      <c r="E153" s="258"/>
      <c r="F153" s="258"/>
      <c r="G153" s="258"/>
      <c r="H153" s="7" t="s">
        <v>5</v>
      </c>
      <c r="I153" s="188">
        <v>74.400000000000006</v>
      </c>
      <c r="J153" s="263"/>
      <c r="K153" s="264"/>
      <c r="L153" s="263">
        <f>ROUND(J153*I153,3)</f>
        <v>0</v>
      </c>
      <c r="M153" s="264"/>
      <c r="N153" s="264"/>
      <c r="O153" s="264"/>
    </row>
    <row r="154" spans="1:15" ht="24.95" customHeight="1" x14ac:dyDescent="0.25">
      <c r="A154" s="5">
        <v>23</v>
      </c>
      <c r="B154" s="5" t="s">
        <v>2</v>
      </c>
      <c r="C154" s="6" t="s">
        <v>50</v>
      </c>
      <c r="D154" s="257" t="s">
        <v>51</v>
      </c>
      <c r="E154" s="258"/>
      <c r="F154" s="258"/>
      <c r="G154" s="258"/>
      <c r="H154" s="7" t="s">
        <v>5</v>
      </c>
      <c r="I154" s="188">
        <v>45.6</v>
      </c>
      <c r="J154" s="263"/>
      <c r="K154" s="264"/>
      <c r="L154" s="263">
        <f>ROUND(J154*I154,3)</f>
        <v>0</v>
      </c>
      <c r="M154" s="264"/>
      <c r="N154" s="264"/>
      <c r="O154" s="264"/>
    </row>
    <row r="155" spans="1:15" ht="24.95" customHeight="1" x14ac:dyDescent="0.25">
      <c r="A155" s="5">
        <v>24</v>
      </c>
      <c r="B155" s="5" t="s">
        <v>2</v>
      </c>
      <c r="C155" s="6" t="s">
        <v>52</v>
      </c>
      <c r="D155" s="257" t="s">
        <v>53</v>
      </c>
      <c r="E155" s="258"/>
      <c r="F155" s="258"/>
      <c r="G155" s="258"/>
      <c r="H155" s="7" t="s">
        <v>29</v>
      </c>
      <c r="I155" s="188">
        <v>0.19</v>
      </c>
      <c r="J155" s="263"/>
      <c r="K155" s="264"/>
      <c r="L155" s="263">
        <f>ROUND(J155*I155,3)</f>
        <v>0</v>
      </c>
      <c r="M155" s="264"/>
      <c r="N155" s="264"/>
      <c r="O155" s="264"/>
    </row>
    <row r="156" spans="1:15" ht="15.75" x14ac:dyDescent="0.3">
      <c r="A156" s="3"/>
      <c r="B156" s="4" t="s">
        <v>54</v>
      </c>
      <c r="C156" s="4"/>
      <c r="D156" s="4"/>
      <c r="E156" s="4"/>
      <c r="F156" s="4"/>
      <c r="G156" s="4"/>
      <c r="H156" s="4"/>
      <c r="I156" s="185"/>
      <c r="J156" s="4"/>
      <c r="K156" s="4"/>
      <c r="L156" s="278">
        <f>SUM(L157:O166)</f>
        <v>0</v>
      </c>
      <c r="M156" s="279"/>
      <c r="N156" s="279"/>
      <c r="O156" s="279"/>
    </row>
    <row r="157" spans="1:15" ht="24.95" customHeight="1" x14ac:dyDescent="0.25">
      <c r="A157" s="5">
        <v>25</v>
      </c>
      <c r="B157" s="5" t="s">
        <v>2</v>
      </c>
      <c r="C157" s="6" t="s">
        <v>55</v>
      </c>
      <c r="D157" s="257" t="s">
        <v>56</v>
      </c>
      <c r="E157" s="258"/>
      <c r="F157" s="258"/>
      <c r="G157" s="258"/>
      <c r="H157" s="7" t="s">
        <v>5</v>
      </c>
      <c r="I157" s="188">
        <v>214.8</v>
      </c>
      <c r="J157" s="263"/>
      <c r="K157" s="264"/>
      <c r="L157" s="263">
        <f t="shared" ref="L157:L166" si="1">ROUND(J157*I157,3)</f>
        <v>0</v>
      </c>
      <c r="M157" s="264"/>
      <c r="N157" s="264"/>
      <c r="O157" s="264"/>
    </row>
    <row r="158" spans="1:15" ht="27" customHeight="1" x14ac:dyDescent="0.25">
      <c r="A158" s="8">
        <v>26</v>
      </c>
      <c r="B158" s="8" t="s">
        <v>7</v>
      </c>
      <c r="C158" s="9" t="s">
        <v>57</v>
      </c>
      <c r="D158" s="280" t="s">
        <v>58</v>
      </c>
      <c r="E158" s="281"/>
      <c r="F158" s="281"/>
      <c r="G158" s="281"/>
      <c r="H158" s="10" t="s">
        <v>13</v>
      </c>
      <c r="I158" s="187">
        <v>22</v>
      </c>
      <c r="J158" s="282"/>
      <c r="K158" s="284"/>
      <c r="L158" s="282">
        <f t="shared" si="1"/>
        <v>0</v>
      </c>
      <c r="M158" s="264"/>
      <c r="N158" s="264"/>
      <c r="O158" s="264"/>
    </row>
    <row r="159" spans="1:15" ht="27" customHeight="1" x14ac:dyDescent="0.25">
      <c r="A159" s="8">
        <v>27</v>
      </c>
      <c r="B159" s="8" t="s">
        <v>7</v>
      </c>
      <c r="C159" s="9" t="s">
        <v>59</v>
      </c>
      <c r="D159" s="292" t="s">
        <v>60</v>
      </c>
      <c r="E159" s="284"/>
      <c r="F159" s="284"/>
      <c r="G159" s="284"/>
      <c r="H159" s="10" t="s">
        <v>13</v>
      </c>
      <c r="I159" s="187">
        <v>2</v>
      </c>
      <c r="J159" s="282"/>
      <c r="K159" s="284"/>
      <c r="L159" s="282">
        <f t="shared" si="1"/>
        <v>0</v>
      </c>
      <c r="M159" s="264"/>
      <c r="N159" s="264"/>
      <c r="O159" s="264"/>
    </row>
    <row r="160" spans="1:15" ht="27" customHeight="1" x14ac:dyDescent="0.25">
      <c r="A160" s="8">
        <v>28</v>
      </c>
      <c r="B160" s="8" t="s">
        <v>7</v>
      </c>
      <c r="C160" s="9" t="s">
        <v>61</v>
      </c>
      <c r="D160" s="280" t="s">
        <v>62</v>
      </c>
      <c r="E160" s="281"/>
      <c r="F160" s="281"/>
      <c r="G160" s="281"/>
      <c r="H160" s="10" t="s">
        <v>13</v>
      </c>
      <c r="I160" s="187">
        <v>12</v>
      </c>
      <c r="J160" s="282"/>
      <c r="K160" s="284"/>
      <c r="L160" s="282">
        <f t="shared" si="1"/>
        <v>0</v>
      </c>
      <c r="M160" s="264"/>
      <c r="N160" s="264"/>
      <c r="O160" s="264"/>
    </row>
    <row r="161" spans="1:15" ht="24.95" customHeight="1" x14ac:dyDescent="0.25">
      <c r="A161" s="5">
        <v>29</v>
      </c>
      <c r="B161" s="5" t="s">
        <v>2</v>
      </c>
      <c r="C161" s="6" t="s">
        <v>63</v>
      </c>
      <c r="D161" s="257" t="s">
        <v>64</v>
      </c>
      <c r="E161" s="258"/>
      <c r="F161" s="258"/>
      <c r="G161" s="258"/>
      <c r="H161" s="7" t="s">
        <v>5</v>
      </c>
      <c r="I161" s="188">
        <v>46.8</v>
      </c>
      <c r="J161" s="263"/>
      <c r="K161" s="264"/>
      <c r="L161" s="263">
        <f t="shared" si="1"/>
        <v>0</v>
      </c>
      <c r="M161" s="264"/>
      <c r="N161" s="264"/>
      <c r="O161" s="264"/>
    </row>
    <row r="162" spans="1:15" ht="38.1" customHeight="1" x14ac:dyDescent="0.25">
      <c r="A162" s="8">
        <v>30</v>
      </c>
      <c r="B162" s="8" t="s">
        <v>7</v>
      </c>
      <c r="C162" s="9" t="s">
        <v>65</v>
      </c>
      <c r="D162" s="280" t="s">
        <v>66</v>
      </c>
      <c r="E162" s="281"/>
      <c r="F162" s="281"/>
      <c r="G162" s="281"/>
      <c r="H162" s="10" t="s">
        <v>13</v>
      </c>
      <c r="I162" s="187">
        <v>3</v>
      </c>
      <c r="J162" s="282"/>
      <c r="K162" s="284"/>
      <c r="L162" s="282">
        <f t="shared" si="1"/>
        <v>0</v>
      </c>
      <c r="M162" s="264"/>
      <c r="N162" s="264"/>
      <c r="O162" s="264"/>
    </row>
    <row r="163" spans="1:15" ht="38.1" customHeight="1" x14ac:dyDescent="0.25">
      <c r="A163" s="8">
        <v>31</v>
      </c>
      <c r="B163" s="8" t="s">
        <v>7</v>
      </c>
      <c r="C163" s="9" t="s">
        <v>67</v>
      </c>
      <c r="D163" s="292" t="s">
        <v>68</v>
      </c>
      <c r="E163" s="284"/>
      <c r="F163" s="284"/>
      <c r="G163" s="284"/>
      <c r="H163" s="10" t="s">
        <v>13</v>
      </c>
      <c r="I163" s="187">
        <v>1</v>
      </c>
      <c r="J163" s="282"/>
      <c r="K163" s="284"/>
      <c r="L163" s="282">
        <f t="shared" si="1"/>
        <v>0</v>
      </c>
      <c r="M163" s="264"/>
      <c r="N163" s="264"/>
      <c r="O163" s="264"/>
    </row>
    <row r="164" spans="1:15" ht="38.1" customHeight="1" x14ac:dyDescent="0.25">
      <c r="A164" s="8">
        <v>32</v>
      </c>
      <c r="B164" s="8" t="s">
        <v>7</v>
      </c>
      <c r="C164" s="9" t="s">
        <v>69</v>
      </c>
      <c r="D164" s="292" t="s">
        <v>70</v>
      </c>
      <c r="E164" s="284"/>
      <c r="F164" s="284"/>
      <c r="G164" s="284"/>
      <c r="H164" s="10" t="s">
        <v>13</v>
      </c>
      <c r="I164" s="187">
        <v>2</v>
      </c>
      <c r="J164" s="282"/>
      <c r="K164" s="284"/>
      <c r="L164" s="282">
        <f t="shared" si="1"/>
        <v>0</v>
      </c>
      <c r="M164" s="264"/>
      <c r="N164" s="264"/>
      <c r="O164" s="264"/>
    </row>
    <row r="165" spans="1:15" ht="24.95" customHeight="1" x14ac:dyDescent="0.25">
      <c r="A165" s="5">
        <v>33</v>
      </c>
      <c r="B165" s="5" t="s">
        <v>2</v>
      </c>
      <c r="C165" s="6" t="s">
        <v>71</v>
      </c>
      <c r="D165" s="257" t="s">
        <v>72</v>
      </c>
      <c r="E165" s="258"/>
      <c r="F165" s="258"/>
      <c r="G165" s="258"/>
      <c r="H165" s="7" t="s">
        <v>13</v>
      </c>
      <c r="I165" s="188">
        <v>12</v>
      </c>
      <c r="J165" s="263"/>
      <c r="K165" s="264"/>
      <c r="L165" s="263">
        <f t="shared" si="1"/>
        <v>0</v>
      </c>
      <c r="M165" s="264"/>
      <c r="N165" s="264"/>
      <c r="O165" s="264"/>
    </row>
    <row r="166" spans="1:15" ht="24.95" customHeight="1" x14ac:dyDescent="0.25">
      <c r="A166" s="5">
        <v>34</v>
      </c>
      <c r="B166" s="5" t="s">
        <v>2</v>
      </c>
      <c r="C166" s="6" t="s">
        <v>73</v>
      </c>
      <c r="D166" s="257" t="s">
        <v>74</v>
      </c>
      <c r="E166" s="258"/>
      <c r="F166" s="258"/>
      <c r="G166" s="258"/>
      <c r="H166" s="7" t="s">
        <v>29</v>
      </c>
      <c r="I166" s="188">
        <v>5.28</v>
      </c>
      <c r="J166" s="263"/>
      <c r="K166" s="264"/>
      <c r="L166" s="263">
        <f t="shared" si="1"/>
        <v>0</v>
      </c>
      <c r="M166" s="264"/>
      <c r="N166" s="264"/>
      <c r="O166" s="264"/>
    </row>
    <row r="167" spans="1:15" ht="15.75" x14ac:dyDescent="0.3">
      <c r="B167" s="184" t="s">
        <v>250</v>
      </c>
      <c r="C167" s="4"/>
      <c r="I167" s="129"/>
      <c r="L167" s="255">
        <f>L168</f>
        <v>0</v>
      </c>
      <c r="M167" s="256"/>
      <c r="N167" s="256"/>
      <c r="O167" s="256"/>
    </row>
    <row r="168" spans="1:15" ht="41.25" customHeight="1" x14ac:dyDescent="0.25">
      <c r="A168" s="207">
        <v>35</v>
      </c>
      <c r="B168" s="5" t="s">
        <v>2</v>
      </c>
      <c r="C168" s="6" t="s">
        <v>253</v>
      </c>
      <c r="D168" s="257" t="s">
        <v>254</v>
      </c>
      <c r="E168" s="258"/>
      <c r="F168" s="258"/>
      <c r="G168" s="258"/>
      <c r="H168" s="7" t="s">
        <v>18</v>
      </c>
      <c r="I168" s="187">
        <v>158.33000000000001</v>
      </c>
      <c r="J168" s="259"/>
      <c r="K168" s="258"/>
      <c r="L168" s="260">
        <f>ROUND(J168*I168,3)</f>
        <v>0</v>
      </c>
      <c r="M168" s="260"/>
      <c r="N168" s="260"/>
      <c r="O168" s="260"/>
    </row>
  </sheetData>
  <mergeCells count="169">
    <mergeCell ref="L165:O165"/>
    <mergeCell ref="D166:G166"/>
    <mergeCell ref="J166:K166"/>
    <mergeCell ref="L166:O166"/>
    <mergeCell ref="D165:G165"/>
    <mergeCell ref="J165:K165"/>
    <mergeCell ref="D164:G164"/>
    <mergeCell ref="J164:K164"/>
    <mergeCell ref="L164:O164"/>
    <mergeCell ref="D160:G160"/>
    <mergeCell ref="J160:K160"/>
    <mergeCell ref="L160:O160"/>
    <mergeCell ref="D162:G162"/>
    <mergeCell ref="J162:K162"/>
    <mergeCell ref="L162:O162"/>
    <mergeCell ref="D163:G163"/>
    <mergeCell ref="J163:K163"/>
    <mergeCell ref="L163:O163"/>
    <mergeCell ref="D161:G161"/>
    <mergeCell ref="J161:K161"/>
    <mergeCell ref="L161:O161"/>
    <mergeCell ref="D158:G158"/>
    <mergeCell ref="J158:K158"/>
    <mergeCell ref="L158:O158"/>
    <mergeCell ref="D159:G159"/>
    <mergeCell ref="J159:K159"/>
    <mergeCell ref="L159:O159"/>
    <mergeCell ref="L156:O156"/>
    <mergeCell ref="D157:G157"/>
    <mergeCell ref="J157:K157"/>
    <mergeCell ref="L157:O157"/>
    <mergeCell ref="D153:G153"/>
    <mergeCell ref="J153:K153"/>
    <mergeCell ref="L153:O153"/>
    <mergeCell ref="L154:O154"/>
    <mergeCell ref="D155:G155"/>
    <mergeCell ref="J155:K155"/>
    <mergeCell ref="L155:O155"/>
    <mergeCell ref="L149:O149"/>
    <mergeCell ref="L150:O150"/>
    <mergeCell ref="L151:O151"/>
    <mergeCell ref="L152:O152"/>
    <mergeCell ref="D154:G154"/>
    <mergeCell ref="J154:K154"/>
    <mergeCell ref="D143:G143"/>
    <mergeCell ref="J143:K143"/>
    <mergeCell ref="L143:O143"/>
    <mergeCell ref="D146:G146"/>
    <mergeCell ref="J146:K146"/>
    <mergeCell ref="L146:O146"/>
    <mergeCell ref="L147:O147"/>
    <mergeCell ref="D148:G148"/>
    <mergeCell ref="J148:K148"/>
    <mergeCell ref="L148:O148"/>
    <mergeCell ref="D144:G144"/>
    <mergeCell ref="J144:K144"/>
    <mergeCell ref="L144:O144"/>
    <mergeCell ref="D145:G145"/>
    <mergeCell ref="J145:K145"/>
    <mergeCell ref="L145:O145"/>
    <mergeCell ref="D141:G141"/>
    <mergeCell ref="J141:K141"/>
    <mergeCell ref="L141:O141"/>
    <mergeCell ref="D140:G140"/>
    <mergeCell ref="J140:K140"/>
    <mergeCell ref="L140:O140"/>
    <mergeCell ref="D142:G142"/>
    <mergeCell ref="J142:K142"/>
    <mergeCell ref="L142:O142"/>
    <mergeCell ref="D138:G138"/>
    <mergeCell ref="J138:K138"/>
    <mergeCell ref="L138:O138"/>
    <mergeCell ref="D139:G139"/>
    <mergeCell ref="J139:K139"/>
    <mergeCell ref="L139:O139"/>
    <mergeCell ref="D137:G137"/>
    <mergeCell ref="J137:K137"/>
    <mergeCell ref="L137:O137"/>
    <mergeCell ref="L127:O127"/>
    <mergeCell ref="L128:O128"/>
    <mergeCell ref="D130:G130"/>
    <mergeCell ref="D131:G131"/>
    <mergeCell ref="L130:O130"/>
    <mergeCell ref="L131:O131"/>
    <mergeCell ref="J130:K130"/>
    <mergeCell ref="J131:K131"/>
    <mergeCell ref="D136:G136"/>
    <mergeCell ref="J136:K136"/>
    <mergeCell ref="L136:O136"/>
    <mergeCell ref="L134:O134"/>
    <mergeCell ref="D135:G135"/>
    <mergeCell ref="J135:K135"/>
    <mergeCell ref="L135:O135"/>
    <mergeCell ref="L129:O129"/>
    <mergeCell ref="L132:O132"/>
    <mergeCell ref="D133:G133"/>
    <mergeCell ref="J133:K133"/>
    <mergeCell ref="L133:O133"/>
    <mergeCell ref="J129:K129"/>
    <mergeCell ref="A62:O62"/>
    <mergeCell ref="L124:O124"/>
    <mergeCell ref="K72:O72"/>
    <mergeCell ref="A74:E74"/>
    <mergeCell ref="L74:O74"/>
    <mergeCell ref="L79:O79"/>
    <mergeCell ref="L80:O80"/>
    <mergeCell ref="L81:O81"/>
    <mergeCell ref="L82:O82"/>
    <mergeCell ref="L83:O83"/>
    <mergeCell ref="L84:O84"/>
    <mergeCell ref="L85:O85"/>
    <mergeCell ref="L87:O87"/>
    <mergeCell ref="J89:O89"/>
    <mergeCell ref="L90:O90"/>
    <mergeCell ref="L76:O76"/>
    <mergeCell ref="L77:O77"/>
    <mergeCell ref="L78:O78"/>
    <mergeCell ref="D64:N64"/>
    <mergeCell ref="D65:N65"/>
    <mergeCell ref="D66:N66"/>
    <mergeCell ref="D67:N67"/>
    <mergeCell ref="K69:N69"/>
    <mergeCell ref="K71:O71"/>
    <mergeCell ref="M10:N10"/>
    <mergeCell ref="M11:N11"/>
    <mergeCell ref="M13:N13"/>
    <mergeCell ref="M14:N14"/>
    <mergeCell ref="M16:N16"/>
    <mergeCell ref="M17:N17"/>
    <mergeCell ref="F31:H31"/>
    <mergeCell ref="K31:N31"/>
    <mergeCell ref="F32:H32"/>
    <mergeCell ref="K32:N32"/>
    <mergeCell ref="F33:H33"/>
    <mergeCell ref="K33:N33"/>
    <mergeCell ref="M19:N19"/>
    <mergeCell ref="M20:N20"/>
    <mergeCell ref="C23:J23"/>
    <mergeCell ref="K27:N27"/>
    <mergeCell ref="K29:N29"/>
    <mergeCell ref="F34:H34"/>
    <mergeCell ref="K34:N34"/>
    <mergeCell ref="F35:H35"/>
    <mergeCell ref="K35:N35"/>
    <mergeCell ref="J37:N37"/>
    <mergeCell ref="L126:O126"/>
    <mergeCell ref="A1:O1"/>
    <mergeCell ref="D3:N3"/>
    <mergeCell ref="D4:N4"/>
    <mergeCell ref="D5:N5"/>
    <mergeCell ref="D6:N6"/>
    <mergeCell ref="M8:N8"/>
    <mergeCell ref="L167:O167"/>
    <mergeCell ref="D168:G168"/>
    <mergeCell ref="J168:K168"/>
    <mergeCell ref="L168:O168"/>
    <mergeCell ref="J92:O92"/>
    <mergeCell ref="N123:O123"/>
    <mergeCell ref="D127:G127"/>
    <mergeCell ref="J127:K127"/>
    <mergeCell ref="D132:G132"/>
    <mergeCell ref="J132:K132"/>
    <mergeCell ref="D147:G147"/>
    <mergeCell ref="J147:K147"/>
    <mergeCell ref="D150:G150"/>
    <mergeCell ref="J150:K150"/>
    <mergeCell ref="N122:O122"/>
    <mergeCell ref="L125:O125"/>
    <mergeCell ref="D129:G129"/>
  </mergeCells>
  <pageMargins left="0.70866141732283472" right="0.70866141732283472" top="0.74803149606299213" bottom="0.74803149606299213" header="0.31496062992125984" footer="0.31496062992125984"/>
  <pageSetup paperSize="9" scale="8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6"/>
  <sheetViews>
    <sheetView tabSelected="1" workbookViewId="0">
      <selection activeCell="L44" sqref="L44"/>
    </sheetView>
  </sheetViews>
  <sheetFormatPr defaultRowHeight="15" x14ac:dyDescent="0.25"/>
  <cols>
    <col min="1" max="1" width="8.85546875" customWidth="1"/>
    <col min="3" max="3" width="36.5703125" customWidth="1"/>
    <col min="5" max="5" width="5.28515625" style="15" customWidth="1"/>
  </cols>
  <sheetData>
    <row r="1" spans="1:7" x14ac:dyDescent="0.25">
      <c r="A1" s="140" t="s">
        <v>189</v>
      </c>
      <c r="B1" s="140"/>
      <c r="C1" s="142" t="s">
        <v>256</v>
      </c>
      <c r="D1" s="141"/>
      <c r="E1" s="192"/>
      <c r="F1" s="141"/>
      <c r="G1" s="141"/>
    </row>
    <row r="2" spans="1:7" x14ac:dyDescent="0.25">
      <c r="A2" s="142" t="s">
        <v>190</v>
      </c>
      <c r="B2" s="142"/>
      <c r="C2" s="142" t="s">
        <v>156</v>
      </c>
      <c r="D2" s="143"/>
      <c r="E2" s="193"/>
      <c r="F2" s="144"/>
      <c r="G2" s="143"/>
    </row>
    <row r="3" spans="1:7" x14ac:dyDescent="0.25">
      <c r="A3" s="140"/>
      <c r="B3" s="140"/>
      <c r="C3" s="141"/>
    </row>
    <row r="4" spans="1:7" x14ac:dyDescent="0.25">
      <c r="G4" s="143"/>
    </row>
    <row r="5" spans="1:7" x14ac:dyDescent="0.25">
      <c r="A5" s="145" t="s">
        <v>191</v>
      </c>
      <c r="B5" s="145"/>
      <c r="C5" s="146"/>
      <c r="D5" s="146"/>
      <c r="E5" s="194"/>
      <c r="F5" s="147"/>
      <c r="G5" s="146"/>
    </row>
    <row r="6" spans="1:7" x14ac:dyDescent="0.25">
      <c r="A6" s="148" t="s">
        <v>192</v>
      </c>
      <c r="B6" s="148" t="s">
        <v>193</v>
      </c>
      <c r="C6" s="148" t="s">
        <v>194</v>
      </c>
      <c r="D6" s="148" t="s">
        <v>195</v>
      </c>
      <c r="E6" s="195" t="s">
        <v>196</v>
      </c>
      <c r="F6" s="149" t="s">
        <v>197</v>
      </c>
      <c r="G6" s="150" t="s">
        <v>198</v>
      </c>
    </row>
    <row r="7" spans="1:7" ht="23.25" x14ac:dyDescent="0.25">
      <c r="A7" s="151">
        <v>1</v>
      </c>
      <c r="B7" s="146" t="s">
        <v>199</v>
      </c>
      <c r="C7" s="190" t="s">
        <v>200</v>
      </c>
      <c r="D7" s="146">
        <v>430</v>
      </c>
      <c r="E7" s="194" t="s">
        <v>5</v>
      </c>
      <c r="F7" s="147"/>
      <c r="G7" s="152">
        <f>D7*F7</f>
        <v>0</v>
      </c>
    </row>
    <row r="8" spans="1:7" ht="23.25" x14ac:dyDescent="0.25">
      <c r="A8" s="153">
        <v>2</v>
      </c>
      <c r="B8" s="146" t="s">
        <v>201</v>
      </c>
      <c r="C8" s="190" t="s">
        <v>202</v>
      </c>
      <c r="D8" s="146">
        <v>39</v>
      </c>
      <c r="E8" s="194" t="s">
        <v>13</v>
      </c>
      <c r="F8" s="147"/>
      <c r="G8" s="152">
        <f t="shared" ref="G8:G21" si="0">D8*F8</f>
        <v>0</v>
      </c>
    </row>
    <row r="9" spans="1:7" x14ac:dyDescent="0.25">
      <c r="A9" s="153">
        <v>3</v>
      </c>
      <c r="B9" s="146" t="s">
        <v>203</v>
      </c>
      <c r="C9" s="190" t="s">
        <v>204</v>
      </c>
      <c r="D9" s="146">
        <v>380</v>
      </c>
      <c r="E9" s="194" t="s">
        <v>13</v>
      </c>
      <c r="F9" s="147"/>
      <c r="G9" s="152">
        <f t="shared" si="0"/>
        <v>0</v>
      </c>
    </row>
    <row r="10" spans="1:7" x14ac:dyDescent="0.25">
      <c r="A10" s="153">
        <v>4</v>
      </c>
      <c r="B10" s="146" t="s">
        <v>205</v>
      </c>
      <c r="C10" s="190" t="s">
        <v>206</v>
      </c>
      <c r="D10" s="146">
        <v>380</v>
      </c>
      <c r="E10" s="194" t="s">
        <v>13</v>
      </c>
      <c r="F10" s="147"/>
      <c r="G10" s="152">
        <f t="shared" si="0"/>
        <v>0</v>
      </c>
    </row>
    <row r="11" spans="1:7" x14ac:dyDescent="0.25">
      <c r="A11" s="153">
        <v>5</v>
      </c>
      <c r="B11" s="146" t="s">
        <v>207</v>
      </c>
      <c r="C11" s="190" t="s">
        <v>208</v>
      </c>
      <c r="D11" s="146">
        <v>1</v>
      </c>
      <c r="E11" s="194" t="s">
        <v>13</v>
      </c>
      <c r="F11" s="147"/>
      <c r="G11" s="152">
        <f t="shared" si="0"/>
        <v>0</v>
      </c>
    </row>
    <row r="12" spans="1:7" x14ac:dyDescent="0.25">
      <c r="A12" s="153">
        <v>6</v>
      </c>
      <c r="B12" s="146" t="s">
        <v>209</v>
      </c>
      <c r="C12" s="190" t="s">
        <v>210</v>
      </c>
      <c r="D12" s="146">
        <v>10</v>
      </c>
      <c r="E12" s="194" t="s">
        <v>13</v>
      </c>
      <c r="F12" s="147"/>
      <c r="G12" s="152">
        <f t="shared" si="0"/>
        <v>0</v>
      </c>
    </row>
    <row r="13" spans="1:7" x14ac:dyDescent="0.25">
      <c r="A13" s="153">
        <v>7</v>
      </c>
      <c r="B13" s="146" t="s">
        <v>211</v>
      </c>
      <c r="C13" s="190" t="s">
        <v>212</v>
      </c>
      <c r="D13" s="146">
        <v>2</v>
      </c>
      <c r="E13" s="194" t="s">
        <v>13</v>
      </c>
      <c r="F13" s="147"/>
      <c r="G13" s="152">
        <f t="shared" si="0"/>
        <v>0</v>
      </c>
    </row>
    <row r="14" spans="1:7" x14ac:dyDescent="0.25">
      <c r="A14" s="153">
        <v>8</v>
      </c>
      <c r="B14" s="146" t="s">
        <v>213</v>
      </c>
      <c r="C14" s="190" t="s">
        <v>214</v>
      </c>
      <c r="D14" s="146">
        <v>9</v>
      </c>
      <c r="E14" s="194" t="s">
        <v>13</v>
      </c>
      <c r="F14" s="147"/>
      <c r="G14" s="152">
        <f t="shared" si="0"/>
        <v>0</v>
      </c>
    </row>
    <row r="15" spans="1:7" x14ac:dyDescent="0.25">
      <c r="A15" s="153">
        <v>9</v>
      </c>
      <c r="B15" s="146" t="s">
        <v>215</v>
      </c>
      <c r="C15" s="190" t="s">
        <v>216</v>
      </c>
      <c r="D15" s="146">
        <v>128</v>
      </c>
      <c r="E15" s="194" t="s">
        <v>13</v>
      </c>
      <c r="F15" s="147"/>
      <c r="G15" s="152">
        <f t="shared" si="0"/>
        <v>0</v>
      </c>
    </row>
    <row r="16" spans="1:7" x14ac:dyDescent="0.25">
      <c r="A16" s="153">
        <v>10</v>
      </c>
      <c r="B16" s="146" t="s">
        <v>217</v>
      </c>
      <c r="C16" s="190" t="s">
        <v>218</v>
      </c>
      <c r="D16" s="146">
        <v>17</v>
      </c>
      <c r="E16" s="194" t="s">
        <v>13</v>
      </c>
      <c r="F16" s="147"/>
      <c r="G16" s="152">
        <f t="shared" si="0"/>
        <v>0</v>
      </c>
    </row>
    <row r="17" spans="1:7" x14ac:dyDescent="0.25">
      <c r="A17" s="153">
        <v>11</v>
      </c>
      <c r="B17" s="146" t="s">
        <v>219</v>
      </c>
      <c r="C17" s="190" t="s">
        <v>220</v>
      </c>
      <c r="D17" s="146">
        <v>9</v>
      </c>
      <c r="E17" s="194" t="s">
        <v>13</v>
      </c>
      <c r="F17" s="147"/>
      <c r="G17" s="152">
        <f t="shared" si="0"/>
        <v>0</v>
      </c>
    </row>
    <row r="18" spans="1:7" x14ac:dyDescent="0.25">
      <c r="A18" s="153">
        <v>12</v>
      </c>
      <c r="B18" s="146" t="s">
        <v>221</v>
      </c>
      <c r="C18" s="190" t="s">
        <v>222</v>
      </c>
      <c r="D18" s="146">
        <v>18</v>
      </c>
      <c r="E18" s="194" t="s">
        <v>13</v>
      </c>
      <c r="F18" s="147"/>
      <c r="G18" s="152">
        <f t="shared" si="0"/>
        <v>0</v>
      </c>
    </row>
    <row r="19" spans="1:7" x14ac:dyDescent="0.25">
      <c r="A19" s="153">
        <v>13</v>
      </c>
      <c r="B19" s="146" t="s">
        <v>223</v>
      </c>
      <c r="C19" s="190" t="s">
        <v>224</v>
      </c>
      <c r="D19" s="146">
        <v>2</v>
      </c>
      <c r="E19" s="194" t="s">
        <v>13</v>
      </c>
      <c r="F19" s="147"/>
      <c r="G19" s="152">
        <f t="shared" si="0"/>
        <v>0</v>
      </c>
    </row>
    <row r="20" spans="1:7" x14ac:dyDescent="0.25">
      <c r="A20" s="153">
        <v>14</v>
      </c>
      <c r="B20" s="146" t="s">
        <v>225</v>
      </c>
      <c r="C20" s="190" t="s">
        <v>226</v>
      </c>
      <c r="D20" s="146">
        <v>2</v>
      </c>
      <c r="E20" s="194" t="s">
        <v>13</v>
      </c>
      <c r="F20" s="147"/>
      <c r="G20" s="152">
        <f t="shared" si="0"/>
        <v>0</v>
      </c>
    </row>
    <row r="21" spans="1:7" x14ac:dyDescent="0.25">
      <c r="A21" s="153">
        <v>15</v>
      </c>
      <c r="B21" s="146" t="s">
        <v>199</v>
      </c>
      <c r="C21" s="191" t="s">
        <v>227</v>
      </c>
      <c r="D21" s="154">
        <v>2</v>
      </c>
      <c r="E21" s="196" t="s">
        <v>13</v>
      </c>
      <c r="F21" s="155"/>
      <c r="G21" s="152">
        <f t="shared" si="0"/>
        <v>0</v>
      </c>
    </row>
    <row r="22" spans="1:7" x14ac:dyDescent="0.25">
      <c r="A22" s="158"/>
      <c r="B22" s="158" t="s">
        <v>228</v>
      </c>
      <c r="C22" s="158"/>
      <c r="D22" s="158"/>
      <c r="E22" s="197"/>
      <c r="F22" s="158" t="s">
        <v>229</v>
      </c>
      <c r="G22" s="159">
        <f>SUM(G7:G21)</f>
        <v>0</v>
      </c>
    </row>
    <row r="23" spans="1:7" x14ac:dyDescent="0.25">
      <c r="A23" s="160"/>
      <c r="B23" s="146" t="s">
        <v>230</v>
      </c>
      <c r="C23" s="146"/>
      <c r="D23" s="146">
        <v>5</v>
      </c>
      <c r="E23" s="194" t="s">
        <v>231</v>
      </c>
      <c r="F23" s="160"/>
      <c r="G23" s="159">
        <f>G7*0.05</f>
        <v>0</v>
      </c>
    </row>
    <row r="24" spans="1:7" x14ac:dyDescent="0.25">
      <c r="A24" s="161"/>
      <c r="B24" s="148" t="s">
        <v>232</v>
      </c>
      <c r="C24" s="148"/>
      <c r="D24" s="148">
        <v>3</v>
      </c>
      <c r="E24" s="195" t="s">
        <v>231</v>
      </c>
      <c r="F24" s="162"/>
      <c r="G24" s="149">
        <f>G22*0.03</f>
        <v>0</v>
      </c>
    </row>
    <row r="25" spans="1:7" x14ac:dyDescent="0.25">
      <c r="A25" s="163"/>
      <c r="B25" s="164" t="s">
        <v>233</v>
      </c>
      <c r="C25" s="164"/>
      <c r="D25" s="164"/>
      <c r="E25" s="198"/>
      <c r="F25" s="165"/>
      <c r="G25" s="166">
        <f>SUM(G22:G24)</f>
        <v>0</v>
      </c>
    </row>
    <row r="26" spans="1:7" x14ac:dyDescent="0.25">
      <c r="A26" s="167"/>
      <c r="B26" s="167"/>
      <c r="C26" s="167"/>
      <c r="D26" s="167"/>
      <c r="E26" s="199"/>
      <c r="F26" s="167"/>
      <c r="G26" s="167"/>
    </row>
    <row r="27" spans="1:7" x14ac:dyDescent="0.25">
      <c r="A27" s="167"/>
    </row>
    <row r="28" spans="1:7" x14ac:dyDescent="0.25">
      <c r="A28" s="145" t="s">
        <v>234</v>
      </c>
      <c r="B28" s="160"/>
      <c r="C28" s="160"/>
      <c r="D28" s="160"/>
      <c r="E28" s="200"/>
      <c r="F28" s="160"/>
      <c r="G28" s="160"/>
    </row>
    <row r="29" spans="1:7" x14ac:dyDescent="0.25">
      <c r="A29" s="148" t="s">
        <v>192</v>
      </c>
      <c r="B29" s="148" t="s">
        <v>193</v>
      </c>
      <c r="C29" s="148" t="s">
        <v>194</v>
      </c>
      <c r="D29" s="148" t="s">
        <v>195</v>
      </c>
      <c r="E29" s="195" t="s">
        <v>196</v>
      </c>
      <c r="F29" s="157" t="s">
        <v>197</v>
      </c>
      <c r="G29" s="150" t="s">
        <v>198</v>
      </c>
    </row>
    <row r="30" spans="1:7" x14ac:dyDescent="0.25">
      <c r="A30" s="168">
        <v>1</v>
      </c>
      <c r="B30" s="156">
        <v>210010101</v>
      </c>
      <c r="C30" s="154" t="s">
        <v>235</v>
      </c>
      <c r="D30" s="154">
        <v>148</v>
      </c>
      <c r="E30" s="196" t="s">
        <v>5</v>
      </c>
      <c r="F30" s="147"/>
      <c r="G30" s="155">
        <f>D30*F30</f>
        <v>0</v>
      </c>
    </row>
    <row r="31" spans="1:7" x14ac:dyDescent="0.25">
      <c r="A31" s="151">
        <v>2</v>
      </c>
      <c r="B31" s="156">
        <v>210220001</v>
      </c>
      <c r="C31" s="154" t="s">
        <v>236</v>
      </c>
      <c r="D31" s="154">
        <v>430</v>
      </c>
      <c r="E31" s="194" t="s">
        <v>5</v>
      </c>
      <c r="F31" s="147"/>
      <c r="G31" s="155">
        <f t="shared" ref="G31:G44" si="1">D31*F31</f>
        <v>0</v>
      </c>
    </row>
    <row r="32" spans="1:7" x14ac:dyDescent="0.25">
      <c r="A32" s="151">
        <v>3</v>
      </c>
      <c r="B32" s="156">
        <v>210220040</v>
      </c>
      <c r="C32" s="154" t="s">
        <v>237</v>
      </c>
      <c r="D32" s="154">
        <v>5</v>
      </c>
      <c r="E32" s="194" t="s">
        <v>13</v>
      </c>
      <c r="F32" s="147"/>
      <c r="G32" s="155">
        <f t="shared" si="1"/>
        <v>0</v>
      </c>
    </row>
    <row r="33" spans="1:7" x14ac:dyDescent="0.25">
      <c r="A33" s="151">
        <v>4</v>
      </c>
      <c r="B33" s="156">
        <v>210220050</v>
      </c>
      <c r="C33" s="154" t="s">
        <v>238</v>
      </c>
      <c r="D33" s="154">
        <v>380</v>
      </c>
      <c r="E33" s="194" t="s">
        <v>13</v>
      </c>
      <c r="F33" s="147"/>
      <c r="G33" s="155">
        <f t="shared" si="1"/>
        <v>0</v>
      </c>
    </row>
    <row r="34" spans="1:7" x14ac:dyDescent="0.25">
      <c r="A34" s="168">
        <v>5</v>
      </c>
      <c r="B34" s="156">
        <v>210220101</v>
      </c>
      <c r="C34" s="146" t="s">
        <v>239</v>
      </c>
      <c r="D34" s="154">
        <v>9</v>
      </c>
      <c r="E34" s="194" t="s">
        <v>13</v>
      </c>
      <c r="F34" s="147"/>
      <c r="G34" s="155">
        <f t="shared" si="1"/>
        <v>0</v>
      </c>
    </row>
    <row r="35" spans="1:7" x14ac:dyDescent="0.25">
      <c r="A35" s="151">
        <v>6</v>
      </c>
      <c r="B35" s="156">
        <v>210220107</v>
      </c>
      <c r="C35" s="146" t="s">
        <v>240</v>
      </c>
      <c r="D35" s="154">
        <v>39</v>
      </c>
      <c r="E35" s="194" t="s">
        <v>13</v>
      </c>
      <c r="F35" s="147"/>
      <c r="G35" s="155">
        <f t="shared" si="1"/>
        <v>0</v>
      </c>
    </row>
    <row r="36" spans="1:7" x14ac:dyDescent="0.25">
      <c r="A36" s="151">
        <v>7</v>
      </c>
      <c r="B36" s="156">
        <v>210220204</v>
      </c>
      <c r="C36" s="154" t="s">
        <v>241</v>
      </c>
      <c r="D36" s="154">
        <v>6</v>
      </c>
      <c r="E36" s="194" t="s">
        <v>13</v>
      </c>
      <c r="F36" s="147"/>
      <c r="G36" s="155">
        <f t="shared" si="1"/>
        <v>0</v>
      </c>
    </row>
    <row r="37" spans="1:7" x14ac:dyDescent="0.25">
      <c r="A37" s="151">
        <v>8</v>
      </c>
      <c r="B37" s="156">
        <v>210220241</v>
      </c>
      <c r="C37" s="154" t="s">
        <v>242</v>
      </c>
      <c r="D37" s="154">
        <v>2</v>
      </c>
      <c r="E37" s="194" t="s">
        <v>13</v>
      </c>
      <c r="F37" s="147"/>
      <c r="G37" s="155">
        <f t="shared" si="1"/>
        <v>0</v>
      </c>
    </row>
    <row r="38" spans="1:7" x14ac:dyDescent="0.25">
      <c r="A38" s="168">
        <v>9</v>
      </c>
      <c r="B38" s="156">
        <v>210220243</v>
      </c>
      <c r="C38" s="154" t="s">
        <v>216</v>
      </c>
      <c r="D38" s="154">
        <v>128</v>
      </c>
      <c r="E38" s="194" t="s">
        <v>13</v>
      </c>
      <c r="F38" s="147"/>
      <c r="G38" s="155">
        <f t="shared" si="1"/>
        <v>0</v>
      </c>
    </row>
    <row r="39" spans="1:7" x14ac:dyDescent="0.25">
      <c r="A39" s="151">
        <v>10</v>
      </c>
      <c r="B39" s="156">
        <v>210220245</v>
      </c>
      <c r="C39" s="154" t="s">
        <v>243</v>
      </c>
      <c r="D39" s="154">
        <v>10</v>
      </c>
      <c r="E39" s="194" t="s">
        <v>13</v>
      </c>
      <c r="F39" s="147"/>
      <c r="G39" s="155">
        <f t="shared" si="1"/>
        <v>0</v>
      </c>
    </row>
    <row r="40" spans="1:7" x14ac:dyDescent="0.25">
      <c r="A40" s="151">
        <v>11</v>
      </c>
      <c r="B40" s="156">
        <v>210220246</v>
      </c>
      <c r="C40" s="154" t="s">
        <v>244</v>
      </c>
      <c r="D40" s="154">
        <v>17</v>
      </c>
      <c r="E40" s="194" t="s">
        <v>13</v>
      </c>
      <c r="F40" s="147"/>
      <c r="G40" s="155">
        <f t="shared" si="1"/>
        <v>0</v>
      </c>
    </row>
    <row r="41" spans="1:7" x14ac:dyDescent="0.25">
      <c r="A41" s="151">
        <v>12</v>
      </c>
      <c r="B41" s="156">
        <v>210220247</v>
      </c>
      <c r="C41" s="154" t="s">
        <v>245</v>
      </c>
      <c r="D41" s="154">
        <v>9</v>
      </c>
      <c r="E41" s="194" t="s">
        <v>13</v>
      </c>
      <c r="F41" s="147"/>
      <c r="G41" s="155">
        <f t="shared" si="1"/>
        <v>0</v>
      </c>
    </row>
    <row r="42" spans="1:7" x14ac:dyDescent="0.25">
      <c r="A42" s="168">
        <v>13</v>
      </c>
      <c r="B42" s="156">
        <v>210220248</v>
      </c>
      <c r="C42" s="154" t="s">
        <v>246</v>
      </c>
      <c r="D42" s="154">
        <v>1</v>
      </c>
      <c r="E42" s="194" t="s">
        <v>13</v>
      </c>
      <c r="F42" s="147"/>
      <c r="G42" s="155">
        <f t="shared" si="1"/>
        <v>0</v>
      </c>
    </row>
    <row r="43" spans="1:7" x14ac:dyDescent="0.25">
      <c r="A43" s="151">
        <v>14</v>
      </c>
      <c r="B43" s="156">
        <v>210220262</v>
      </c>
      <c r="C43" s="154" t="s">
        <v>247</v>
      </c>
      <c r="D43" s="154">
        <v>9</v>
      </c>
      <c r="E43" s="194" t="s">
        <v>13</v>
      </c>
      <c r="F43" s="147"/>
      <c r="G43" s="155">
        <f t="shared" si="1"/>
        <v>0</v>
      </c>
    </row>
    <row r="44" spans="1:7" x14ac:dyDescent="0.25">
      <c r="A44" s="151">
        <v>15</v>
      </c>
      <c r="B44" s="156">
        <v>210220263</v>
      </c>
      <c r="C44" s="154" t="s">
        <v>248</v>
      </c>
      <c r="D44" s="154">
        <v>18</v>
      </c>
      <c r="E44" s="194" t="s">
        <v>13</v>
      </c>
      <c r="F44" s="147"/>
      <c r="G44" s="155">
        <f t="shared" si="1"/>
        <v>0</v>
      </c>
    </row>
    <row r="45" spans="1:7" x14ac:dyDescent="0.25">
      <c r="A45" s="158"/>
      <c r="B45" s="169" t="s">
        <v>228</v>
      </c>
      <c r="C45" s="169"/>
      <c r="D45" s="169"/>
      <c r="E45" s="201"/>
      <c r="F45" s="159"/>
      <c r="G45" s="159">
        <f>SUM(G30:G44)</f>
        <v>0</v>
      </c>
    </row>
    <row r="46" spans="1:7" x14ac:dyDescent="0.25">
      <c r="A46" s="160"/>
      <c r="B46" s="146" t="s">
        <v>249</v>
      </c>
      <c r="C46" s="160"/>
      <c r="D46" s="146">
        <v>2</v>
      </c>
      <c r="E46" s="194" t="s">
        <v>231</v>
      </c>
      <c r="F46" s="160"/>
      <c r="G46" s="147">
        <f>G45*0.02</f>
        <v>0</v>
      </c>
    </row>
    <row r="47" spans="1:7" x14ac:dyDescent="0.25">
      <c r="A47" s="162"/>
      <c r="B47" s="148" t="s">
        <v>233</v>
      </c>
      <c r="C47" s="148"/>
      <c r="D47" s="148"/>
      <c r="E47" s="195"/>
      <c r="F47" s="162"/>
      <c r="G47" s="149">
        <f>SUM(G45:G46)</f>
        <v>0</v>
      </c>
    </row>
    <row r="48" spans="1:7" x14ac:dyDescent="0.25">
      <c r="A48" s="170"/>
      <c r="B48" s="153"/>
      <c r="C48" s="169"/>
      <c r="D48" s="171"/>
      <c r="E48" s="201"/>
      <c r="F48" s="159"/>
      <c r="G48" s="152"/>
    </row>
    <row r="49" spans="1:7" x14ac:dyDescent="0.25">
      <c r="A49" s="172"/>
      <c r="G49" s="173"/>
    </row>
    <row r="50" spans="1:7" x14ac:dyDescent="0.25">
      <c r="A50" s="172"/>
    </row>
    <row r="51" spans="1:7" x14ac:dyDescent="0.25">
      <c r="A51" s="172"/>
      <c r="G51" s="173"/>
    </row>
    <row r="52" spans="1:7" x14ac:dyDescent="0.25">
      <c r="A52" s="172"/>
      <c r="B52" s="172"/>
      <c r="C52" s="174"/>
      <c r="D52" s="175"/>
      <c r="E52" s="202"/>
      <c r="F52" s="173"/>
      <c r="G52" s="173"/>
    </row>
    <row r="53" spans="1:7" x14ac:dyDescent="0.25">
      <c r="A53" s="172"/>
    </row>
    <row r="54" spans="1:7" x14ac:dyDescent="0.25">
      <c r="A54" s="172"/>
      <c r="B54" s="172"/>
      <c r="C54" s="174"/>
      <c r="D54" s="174"/>
      <c r="E54" s="202"/>
      <c r="F54" s="173"/>
      <c r="G54" s="173"/>
    </row>
    <row r="55" spans="1:7" x14ac:dyDescent="0.25">
      <c r="A55" s="172"/>
      <c r="B55" s="172"/>
      <c r="C55" s="174"/>
      <c r="D55" s="174"/>
      <c r="E55" s="202"/>
      <c r="F55" s="173"/>
      <c r="G55" s="173"/>
    </row>
    <row r="56" spans="1:7" x14ac:dyDescent="0.25">
      <c r="A56" s="172"/>
      <c r="B56" s="172"/>
      <c r="C56" s="174"/>
      <c r="D56" s="174"/>
      <c r="E56" s="202"/>
      <c r="F56" s="173"/>
      <c r="G56" s="173"/>
    </row>
    <row r="57" spans="1:7" x14ac:dyDescent="0.25">
      <c r="A57" s="172"/>
      <c r="B57" s="172"/>
      <c r="C57" s="174"/>
      <c r="D57" s="174"/>
      <c r="E57" s="202"/>
      <c r="F57" s="173"/>
      <c r="G57" s="173"/>
    </row>
    <row r="58" spans="1:7" x14ac:dyDescent="0.25">
      <c r="A58" s="172"/>
      <c r="B58" s="172"/>
      <c r="C58" s="174"/>
      <c r="D58" s="174"/>
      <c r="E58" s="202"/>
      <c r="F58" s="173"/>
      <c r="G58" s="173"/>
    </row>
    <row r="59" spans="1:7" x14ac:dyDescent="0.25">
      <c r="A59" s="172"/>
      <c r="B59" s="172"/>
      <c r="C59" s="174"/>
      <c r="D59" s="174"/>
      <c r="E59" s="202"/>
      <c r="F59" s="173"/>
      <c r="G59" s="173"/>
    </row>
    <row r="60" spans="1:7" x14ac:dyDescent="0.25">
      <c r="A60" s="172"/>
      <c r="B60" s="172"/>
      <c r="C60" s="174"/>
      <c r="D60" s="174"/>
      <c r="E60" s="202"/>
      <c r="F60" s="173"/>
      <c r="G60" s="173"/>
    </row>
    <row r="61" spans="1:7" x14ac:dyDescent="0.25">
      <c r="A61" s="172"/>
      <c r="B61" s="172"/>
      <c r="C61" s="174"/>
      <c r="D61" s="174"/>
      <c r="E61" s="202"/>
      <c r="F61" s="173"/>
      <c r="G61" s="173"/>
    </row>
    <row r="62" spans="1:7" x14ac:dyDescent="0.25">
      <c r="A62" s="172"/>
      <c r="B62" s="172"/>
      <c r="C62" s="174"/>
      <c r="D62" s="174"/>
      <c r="E62" s="202"/>
      <c r="F62" s="173"/>
      <c r="G62" s="173"/>
    </row>
    <row r="63" spans="1:7" x14ac:dyDescent="0.25">
      <c r="A63" s="172"/>
      <c r="B63" s="172"/>
      <c r="C63" s="174"/>
      <c r="D63" s="174"/>
      <c r="E63" s="202"/>
      <c r="F63" s="173"/>
      <c r="G63" s="173"/>
    </row>
    <row r="64" spans="1:7" x14ac:dyDescent="0.25">
      <c r="A64" s="172"/>
      <c r="B64" s="172"/>
      <c r="C64" s="174"/>
      <c r="D64" s="174"/>
      <c r="E64" s="202"/>
      <c r="F64" s="173"/>
      <c r="G64" s="173"/>
    </row>
    <row r="65" spans="1:7" x14ac:dyDescent="0.25">
      <c r="A65" s="172"/>
      <c r="B65" s="172"/>
      <c r="C65" s="174"/>
      <c r="D65" s="174"/>
      <c r="E65" s="202"/>
      <c r="F65" s="173"/>
      <c r="G65" s="173"/>
    </row>
    <row r="66" spans="1:7" x14ac:dyDescent="0.25">
      <c r="A66" s="172"/>
      <c r="B66" s="172"/>
      <c r="C66" s="174"/>
      <c r="D66" s="174"/>
      <c r="E66" s="202"/>
      <c r="F66" s="173"/>
      <c r="G66" s="173"/>
    </row>
    <row r="67" spans="1:7" x14ac:dyDescent="0.25">
      <c r="A67" s="172"/>
      <c r="B67" s="172"/>
      <c r="C67" s="174"/>
      <c r="D67" s="174"/>
      <c r="E67" s="202"/>
      <c r="F67" s="173"/>
      <c r="G67" s="173"/>
    </row>
    <row r="68" spans="1:7" x14ac:dyDescent="0.25">
      <c r="A68" s="172"/>
      <c r="B68" s="172"/>
      <c r="C68" s="174"/>
      <c r="D68" s="174"/>
      <c r="E68" s="202"/>
      <c r="F68" s="173"/>
      <c r="G68" s="173"/>
    </row>
    <row r="69" spans="1:7" x14ac:dyDescent="0.25">
      <c r="A69" s="172"/>
      <c r="B69" s="172"/>
      <c r="C69" s="174"/>
      <c r="D69" s="174"/>
      <c r="E69" s="202"/>
      <c r="F69" s="173"/>
      <c r="G69" s="173"/>
    </row>
    <row r="70" spans="1:7" x14ac:dyDescent="0.25">
      <c r="A70" s="172"/>
      <c r="B70" s="172"/>
      <c r="C70" s="174"/>
      <c r="D70" s="174"/>
      <c r="E70" s="202"/>
      <c r="F70" s="173"/>
      <c r="G70" s="173"/>
    </row>
    <row r="71" spans="1:7" x14ac:dyDescent="0.25">
      <c r="A71" s="172"/>
      <c r="B71" s="172"/>
      <c r="C71" s="174"/>
      <c r="D71" s="174"/>
      <c r="E71" s="202"/>
      <c r="F71" s="173"/>
      <c r="G71" s="173"/>
    </row>
    <row r="72" spans="1:7" x14ac:dyDescent="0.25">
      <c r="A72" s="172"/>
      <c r="B72" s="172"/>
      <c r="C72" s="174"/>
      <c r="D72" s="174"/>
      <c r="E72" s="202"/>
      <c r="F72" s="173"/>
      <c r="G72" s="173"/>
    </row>
    <row r="73" spans="1:7" x14ac:dyDescent="0.25">
      <c r="A73" s="172"/>
      <c r="B73" s="172"/>
      <c r="C73" s="174"/>
      <c r="D73" s="174"/>
      <c r="E73" s="202"/>
      <c r="F73" s="173"/>
      <c r="G73" s="173"/>
    </row>
    <row r="74" spans="1:7" x14ac:dyDescent="0.25">
      <c r="A74" s="176"/>
      <c r="B74" s="172"/>
      <c r="C74" s="174"/>
      <c r="D74" s="174"/>
      <c r="E74" s="202"/>
      <c r="F74" s="173"/>
      <c r="G74" s="173"/>
    </row>
    <row r="75" spans="1:7" x14ac:dyDescent="0.25">
      <c r="A75" s="176"/>
      <c r="B75" s="172"/>
      <c r="C75" s="174"/>
      <c r="D75" s="174"/>
      <c r="E75" s="202"/>
      <c r="F75" s="173"/>
      <c r="G75" s="173"/>
    </row>
    <row r="76" spans="1:7" x14ac:dyDescent="0.25">
      <c r="A76" s="176"/>
      <c r="B76" s="172"/>
      <c r="C76" s="174"/>
      <c r="D76" s="174"/>
      <c r="E76" s="202"/>
      <c r="F76" s="173"/>
      <c r="G76" s="173"/>
    </row>
    <row r="77" spans="1:7" x14ac:dyDescent="0.25">
      <c r="A77" s="172"/>
      <c r="B77" s="172"/>
      <c r="C77" s="174"/>
      <c r="D77" s="174"/>
      <c r="E77" s="202"/>
      <c r="F77" s="173"/>
      <c r="G77" s="173"/>
    </row>
    <row r="78" spans="1:7" x14ac:dyDescent="0.25">
      <c r="A78" s="172"/>
      <c r="B78" s="174"/>
      <c r="C78" s="174"/>
      <c r="D78" s="174"/>
      <c r="E78" s="202"/>
      <c r="F78" s="173"/>
      <c r="G78" s="173"/>
    </row>
    <row r="79" spans="1:7" x14ac:dyDescent="0.25">
      <c r="A79" s="174"/>
      <c r="B79" s="172"/>
      <c r="C79" s="174"/>
      <c r="D79" s="174"/>
      <c r="E79" s="202"/>
      <c r="F79" s="173"/>
      <c r="G79" s="173"/>
    </row>
    <row r="80" spans="1:7" x14ac:dyDescent="0.25">
      <c r="A80" s="125"/>
      <c r="B80" s="125"/>
      <c r="C80" s="125"/>
      <c r="D80" s="125"/>
      <c r="E80" s="203"/>
      <c r="F80" s="125"/>
      <c r="G80" s="125"/>
    </row>
    <row r="81" spans="1:7" x14ac:dyDescent="0.25">
      <c r="A81" s="125"/>
      <c r="B81" s="125"/>
      <c r="C81" s="125"/>
      <c r="D81" s="125"/>
      <c r="E81" s="203"/>
      <c r="F81" s="125"/>
      <c r="G81" s="125"/>
    </row>
    <row r="82" spans="1:7" x14ac:dyDescent="0.25">
      <c r="A82" s="177"/>
      <c r="B82" s="125"/>
      <c r="C82" s="125"/>
      <c r="D82" s="125"/>
      <c r="E82" s="203"/>
      <c r="F82" s="125"/>
      <c r="G82" s="125"/>
    </row>
    <row r="83" spans="1:7" x14ac:dyDescent="0.25">
      <c r="A83" s="174"/>
      <c r="B83" s="174"/>
      <c r="C83" s="174"/>
      <c r="D83" s="173"/>
      <c r="E83" s="202"/>
      <c r="F83" s="178"/>
      <c r="G83" s="179"/>
    </row>
    <row r="84" spans="1:7" x14ac:dyDescent="0.25">
      <c r="A84" s="172"/>
      <c r="B84" s="180"/>
      <c r="C84" s="174"/>
      <c r="D84" s="173"/>
      <c r="E84" s="202"/>
      <c r="F84" s="173"/>
      <c r="G84" s="181"/>
    </row>
    <row r="85" spans="1:7" x14ac:dyDescent="0.25">
      <c r="A85" s="172"/>
      <c r="B85" s="172"/>
      <c r="C85" s="174"/>
      <c r="D85" s="173"/>
      <c r="E85" s="202"/>
      <c r="F85" s="173"/>
      <c r="G85" s="181"/>
    </row>
    <row r="86" spans="1:7" x14ac:dyDescent="0.25">
      <c r="A86" s="172"/>
      <c r="B86" s="172"/>
      <c r="C86" s="174"/>
      <c r="D86" s="173"/>
      <c r="E86" s="202"/>
      <c r="F86" s="173"/>
      <c r="G86" s="181"/>
    </row>
    <row r="87" spans="1:7" x14ac:dyDescent="0.25">
      <c r="A87" s="172"/>
      <c r="B87" s="180"/>
      <c r="C87" s="182"/>
      <c r="D87" s="173"/>
      <c r="E87" s="202"/>
      <c r="F87" s="173"/>
      <c r="G87" s="181"/>
    </row>
    <row r="88" spans="1:7" x14ac:dyDescent="0.25">
      <c r="A88" s="172"/>
      <c r="B88" s="172"/>
      <c r="C88" s="174"/>
      <c r="D88" s="173"/>
      <c r="E88" s="202"/>
      <c r="F88" s="173"/>
      <c r="G88" s="181"/>
    </row>
    <row r="89" spans="1:7" x14ac:dyDescent="0.25">
      <c r="A89" s="172"/>
      <c r="B89" s="172"/>
      <c r="C89" s="174"/>
      <c r="D89" s="173"/>
      <c r="E89" s="202"/>
      <c r="F89" s="173"/>
      <c r="G89" s="181"/>
    </row>
    <row r="90" spans="1:7" x14ac:dyDescent="0.25">
      <c r="A90" s="183"/>
      <c r="B90" s="183"/>
      <c r="C90" s="175"/>
      <c r="D90" s="181"/>
      <c r="E90" s="204"/>
      <c r="F90" s="181"/>
      <c r="G90" s="181"/>
    </row>
    <row r="91" spans="1:7" x14ac:dyDescent="0.25">
      <c r="A91" s="174"/>
      <c r="B91" s="174"/>
      <c r="C91" s="174"/>
      <c r="D91" s="174"/>
      <c r="E91" s="202"/>
      <c r="F91" s="173"/>
      <c r="G91" s="181"/>
    </row>
    <row r="96" spans="1:7" x14ac:dyDescent="0.25">
      <c r="A96" s="125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3</vt:i4>
      </vt:variant>
    </vt:vector>
  </HeadingPairs>
  <TitlesOfParts>
    <vt:vector size="3" baseType="lpstr">
      <vt:lpstr>Rekapitulácia</vt:lpstr>
      <vt:lpstr>Výmena výplní otvorov</vt:lpstr>
      <vt:lpstr>Elektroinštalácia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Ing. Jozef Ferjo</dc:creator>
  <cp:lastModifiedBy>Valéria MAĎAROVÁ</cp:lastModifiedBy>
  <cp:lastPrinted>2018-10-15T08:46:20Z</cp:lastPrinted>
  <dcterms:created xsi:type="dcterms:W3CDTF">2018-03-20T14:15:09Z</dcterms:created>
  <dcterms:modified xsi:type="dcterms:W3CDTF">2018-10-15T10:59:20Z</dcterms:modified>
</cp:coreProperties>
</file>