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9-18uuu - Rekonštrukci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'2019-18uuu - Rekonštrukci...'!$C$119:$K$139</definedName>
    <definedName name="_xlnm.Print_Area" localSheetId="1">'2019-18uuu - Rekonštrukci...'!$C$4:$J$76,'2019-18uuu - Rekonštrukci...'!$C$82:$J$103,'2019-18uuu - Rekonštrukci...'!$C$109:$K$139</definedName>
    <definedName name="_xlnm.Print_Titles" localSheetId="1">'2019-18uuu - Rekonštrukci...'!$119:$119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39"/>
  <c r="BH139"/>
  <c r="BG139"/>
  <c r="BE139"/>
  <c r="T139"/>
  <c r="R139"/>
  <c r="P139"/>
  <c r="BK139"/>
  <c r="J139"/>
  <c r="BF139"/>
  <c r="BI138"/>
  <c r="BH138"/>
  <c r="BG138"/>
  <c r="BE138"/>
  <c r="T138"/>
  <c r="T137"/>
  <c r="T136"/>
  <c r="R138"/>
  <c r="R137"/>
  <c r="R136"/>
  <c r="P138"/>
  <c r="P137"/>
  <c r="P136"/>
  <c r="BK138"/>
  <c r="BK137"/>
  <c r="J137"/>
  <c r="BK136"/>
  <c r="J136"/>
  <c r="J138"/>
  <c r="BF138"/>
  <c r="J102"/>
  <c r="J101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T132"/>
  <c r="R133"/>
  <c r="R132"/>
  <c r="P133"/>
  <c r="P132"/>
  <c r="BK133"/>
  <c r="BK132"/>
  <c r="J132"/>
  <c r="J133"/>
  <c r="BF133"/>
  <c r="J100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BH128"/>
  <c r="BG128"/>
  <c r="BE128"/>
  <c r="T128"/>
  <c r="T127"/>
  <c r="T126"/>
  <c r="R128"/>
  <c r="R127"/>
  <c r="R126"/>
  <c r="P128"/>
  <c r="P127"/>
  <c r="P126"/>
  <c r="BK128"/>
  <c r="BK127"/>
  <c r="J127"/>
  <c r="BK126"/>
  <c r="J126"/>
  <c r="J128"/>
  <c r="BF128"/>
  <c r="J99"/>
  <c r="J98"/>
  <c r="BI125"/>
  <c r="BH125"/>
  <c r="BG125"/>
  <c r="BE125"/>
  <c r="T125"/>
  <c r="T124"/>
  <c r="R125"/>
  <c r="R124"/>
  <c r="P125"/>
  <c r="P124"/>
  <c r="BK125"/>
  <c r="BK124"/>
  <c r="J124"/>
  <c r="J125"/>
  <c r="BF125"/>
  <c r="J97"/>
  <c r="BI123"/>
  <c r="F35"/>
  <c i="1" r="BD95"/>
  <c i="2" r="BH123"/>
  <c r="F34"/>
  <c i="1" r="BC95"/>
  <c i="2" r="BG123"/>
  <c r="F33"/>
  <c i="1" r="BB95"/>
  <c i="2" r="BE123"/>
  <c r="J31"/>
  <c i="1" r="AV95"/>
  <c i="2" r="F31"/>
  <c i="1" r="AZ95"/>
  <c i="2" r="T123"/>
  <c r="T122"/>
  <c r="T121"/>
  <c r="T120"/>
  <c r="R123"/>
  <c r="R122"/>
  <c r="R121"/>
  <c r="R120"/>
  <c r="P123"/>
  <c r="P122"/>
  <c r="P121"/>
  <c r="P120"/>
  <c i="1" r="AU95"/>
  <c i="2" r="BK123"/>
  <c r="BK122"/>
  <c r="J122"/>
  <c r="BK121"/>
  <c r="J121"/>
  <c r="BK120"/>
  <c r="J120"/>
  <c r="J94"/>
  <c r="J28"/>
  <c i="1" r="AG95"/>
  <c i="2" r="J123"/>
  <c r="BF123"/>
  <c r="J32"/>
  <c i="1" r="AW95"/>
  <c i="2" r="F32"/>
  <c i="1" r="BA95"/>
  <c i="2" r="J96"/>
  <c r="J95"/>
  <c r="J116"/>
  <c r="F116"/>
  <c r="F114"/>
  <c r="E112"/>
  <c r="J89"/>
  <c r="F89"/>
  <c r="F87"/>
  <c r="E85"/>
  <c r="J37"/>
  <c r="J22"/>
  <c r="E22"/>
  <c r="J117"/>
  <c r="J90"/>
  <c r="J21"/>
  <c r="J16"/>
  <c r="E16"/>
  <c r="F117"/>
  <c r="F90"/>
  <c r="J15"/>
  <c r="J10"/>
  <c r="J114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<sst xmlns="http://schemas.openxmlformats.org/spreadsheetml/2006/main">
  <si>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</si>
  <si>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</si>
  <si>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</si>
  <si>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</si>
  <si>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{d95e689b-f0e9-4108-a52e-5d21e4926aa8}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</si>
  <si>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</si>
  <si>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</si>
  <si>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</si>
  <si>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</si>
  <si>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</si>
  <si>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</si>
  <si>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</si>
  <si>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2019-18uuu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</si>
  <si>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</si>
  <si>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</si>
  <si>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hlavnej tribúny štadióna SLAVOJ Trebišov - výmena drevenej podlahy za oceľovú</t>
  </si>
  <si>
    <t>JKSO:</t>
  </si>
  <si>
    <t>KS:</t>
  </si>
  <si>
    <t>Miesto:</t>
  </si>
  <si>
    <t>Trebišov</t>
  </si>
  <si>
    <t>Dátum:</t>
  </si>
  <si>
    <t>20. 8. 2019</t>
  </si>
  <si>
    <t>Objednávateľ:</t>
  </si>
  <si>
    <t>IČO:</t>
  </si>
  <si>
    <t>Mesto Trebišov</t>
  </si>
  <si>
    <t>IČ DPH:</t>
  </si>
  <si>
    <t>Zhotoviteľ:</t>
  </si>
  <si>
    <t>Vyplň údaj</t>
  </si>
  <si>
    <t>Projektant:</t>
  </si>
  <si>
    <t>APRO s.r.o. Trebišov</t>
  </si>
  <si>
    <t>True</t>
  </si>
  <si>
    <t>0,01</t>
  </si>
  <si>
    <t>Spracovateľ:</t>
  </si>
  <si>
    <t xml:space="preserve"> 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</si>
  <si>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</si>
  <si>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</si>
  <si>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</si>
  <si>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</si>
  <si>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</si>
  <si>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</si>
  <si>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</si>
  <si>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</si>
  <si>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</si>
  <si>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</si>
  <si>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</si>
  <si>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</si>
  <si>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</si>
  <si>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</si>
  <si>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</si>
  <si>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</si>
  <si>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</si>
  <si>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</si>
  <si>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</si>
  <si>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</si>
  <si>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</si>
  <si>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</si>
  <si>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</si>
  <si>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</si>
  <si>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</si>
  <si>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</si>
  <si>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</si>
  <si>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</si>
  <si>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</si>
  <si>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</si>
  <si>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</si>
  <si>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</si>
  <si>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</si>
  <si>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</si>
  <si>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</si>
  <si>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</si>
  <si>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</si>
  <si>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</si>
  <si>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</si>
  <si>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</si>
  <si>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</si>
  <si>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</si>
  <si>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</si>
  <si>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</si>
  <si>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</si>
  <si>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</si>
  <si>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</si>
  <si>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</si>
  <si>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</si>
  <si>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</si>
  <si>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</si>
  <si>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</si>
  <si>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</si>
  <si>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</si>
  <si>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</si>
  <si>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9 - Ostatné konštrukcie a práce-búranie</t>
  </si>
  <si>
    <t xml:space="preserve">    99 - Presun hmôt HSV</t>
  </si>
  <si>
    <t>PSV - Práce a dodávky PSV</t>
  </si>
  <si>
    <t xml:space="preserve">    767 - Konštrukcie doplnkové kovové</t>
  </si>
  <si>
    <t xml:space="preserve">    783 - Nátery</t>
  </si>
  <si>
    <t>M - Práce a dodávky M</t>
  </si>
  <si>
    <t xml:space="preserve">    43-M - Montáž oceľových konštrukcií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</si>
  <si>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</si>
  <si>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</si>
  <si>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</si>
  <si>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</si>
  <si>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</si>
  <si>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</si>
  <si>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</si>
  <si>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</si>
  <si>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</si>
  <si>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</si>
  <si>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</si>
  <si>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</si>
  <si>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</si>
  <si>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</si>
  <si>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</si>
  <si>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9</t>
  </si>
  <si>
    <t>Ostatné konštrukcie a práce-búranie</t>
  </si>
  <si>
    <t>K</t>
  </si>
  <si>
    <t>93612412P</t>
  </si>
  <si>
    <t>Osadenie plastového sedadla vrátane kotvenia kotevnými skrutkami na pevný podklad</t>
  </si>
  <si>
    <t>ks</t>
  </si>
  <si>
    <t>4</t>
  </si>
  <si>
    <t>2</t>
  </si>
  <si>
    <t>-561391239</t>
  </si>
  <si>
    <t>99</t>
  </si>
  <si>
    <t>Presun hmôt HSV</t>
  </si>
  <si>
    <t>999281111</t>
  </si>
  <si>
    <t>Presun hmôt pre opravy a údržbu objektov vrátane vonkajších plášťov výšky do 25 m</t>
  </si>
  <si>
    <t>t</t>
  </si>
  <si>
    <t>CS CENEKON 2019 01</t>
  </si>
  <si>
    <t>2041575411</t>
  </si>
  <si>
    <t>PSV</t>
  </si>
  <si>
    <t>Práce a dodávky PSV</t>
  </si>
  <si>
    <t>767</t>
  </si>
  <si>
    <t>Konštrukcie doplnkové kovové</t>
  </si>
  <si>
    <t>3</t>
  </si>
  <si>
    <t>767161221</t>
  </si>
  <si>
    <t>Montáž zábradlia rovného z rúrok na oceľovú konštrukciu, s hmotnosťou 1 m zábradlia do 30 kg</t>
  </si>
  <si>
    <t>m</t>
  </si>
  <si>
    <t>16</t>
  </si>
  <si>
    <t>715716349</t>
  </si>
  <si>
    <t>767251111</t>
  </si>
  <si>
    <t>Montáž podlahových konštrukcií a podiest z oceľového ryhovaného plechu</t>
  </si>
  <si>
    <t>kg</t>
  </si>
  <si>
    <t>934567078</t>
  </si>
  <si>
    <t>5</t>
  </si>
  <si>
    <t>M</t>
  </si>
  <si>
    <t>13641000020P</t>
  </si>
  <si>
    <t>Plech oceľový podlahový - slzičkový hr. 4 mm</t>
  </si>
  <si>
    <t>32</t>
  </si>
  <si>
    <t>-702041662</t>
  </si>
  <si>
    <t>6</t>
  </si>
  <si>
    <t>998767102</t>
  </si>
  <si>
    <t>Presun hmôt pre kovové stavebné doplnkové konštrukcie v objektoch výšky nad 6 do 12 m</t>
  </si>
  <si>
    <t>-1036598684</t>
  </si>
  <si>
    <t>783</t>
  </si>
  <si>
    <t>Nátery</t>
  </si>
  <si>
    <t>7</t>
  </si>
  <si>
    <t>783222100</t>
  </si>
  <si>
    <t>Nátery kov.stav.doplnk.konštr. syntetické farby šedej na vzduchu schnúce dvojnásobné</t>
  </si>
  <si>
    <t>m2</t>
  </si>
  <si>
    <t>1849579091</t>
  </si>
  <si>
    <t>8</t>
  </si>
  <si>
    <t>783226100</t>
  </si>
  <si>
    <t>Nátery kov.stav.doplnk.konštr. syntetické na vzduchu schnúce základný</t>
  </si>
  <si>
    <t>-779942864</t>
  </si>
  <si>
    <t>783424140</t>
  </si>
  <si>
    <t xml:space="preserve">Nátery kov. zábradlia syntet. zábradlie z trubiek do DN 50 mm dvojnás. so základným náterom </t>
  </si>
  <si>
    <t>-189342038</t>
  </si>
  <si>
    <t>Práce a dodávky M</t>
  </si>
  <si>
    <t>43-M</t>
  </si>
  <si>
    <t>Montáž oceľových konštrukcií</t>
  </si>
  <si>
    <t>10</t>
  </si>
  <si>
    <t>430861001</t>
  </si>
  <si>
    <t>Montáž rôznych dielov OK - prvá cenová krivka do 300 kg vrátane</t>
  </si>
  <si>
    <t>64</t>
  </si>
  <si>
    <t>114538615</t>
  </si>
  <si>
    <t>11</t>
  </si>
  <si>
    <t>133840000800</t>
  </si>
  <si>
    <t>Tyč oceľová prierezu (L 45/45/5,T40), ozn. 11 375, podľa EN ISO S235JR</t>
  </si>
  <si>
    <t>128</t>
  </si>
  <si>
    <t>-445699288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</si>
</sst>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196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167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167" fontId="30" fillId="3" borderId="22" xfId="0" applyNumberFormat="1" applyFont="1" applyFill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3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>
      <alignment horizontal="center" vertical="center"/>
    </xf>
    <xf numFmtId="0" fontId="30" fillId="3" borderId="19" xfId="0" applyFont="1" applyFill="1" applyBorder="1" applyAlignment="1" applyProtection="1">
      <alignment horizontal="left" vertical="center"/>
      <protection locked="0"/>
    </xf>
    <xf numFmtId="0" fontId="3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ht="36.96" customHeight="1">
      <c r="AR2" s="13" t="s">
        <v>5</v>
      </c>
      <c r="BS2" s="14" t="s">
        <v>6</v>
      </c>
      <c r="BT2" s="14" t="s">
        <v>7</v>
      </c>
    </row>
    <row r="3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ht="24.96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6</v>
      </c>
    </row>
    <row r="5" ht="12" customHeight="1">
      <c r="B5" s="17"/>
      <c r="D5" s="21" t="s">
        <v>11</v>
      </c>
      <c r="K5" s="22" t="s">
        <v>12</v>
      </c>
      <c r="AR5" s="17"/>
      <c r="BE5" s="23" t="s">
        <v>13</v>
      </c>
      <c r="BS5" s="14" t="s">
        <v>6</v>
      </c>
    </row>
    <row r="6" ht="36.96" customHeight="1">
      <c r="B6" s="17"/>
      <c r="D6" s="24" t="s">
        <v>14</v>
      </c>
      <c r="K6" s="25" t="s">
        <v>15</v>
      </c>
      <c r="AR6" s="17"/>
      <c r="BE6" s="26"/>
      <c r="BS6" s="14" t="s">
        <v>6</v>
      </c>
    </row>
    <row r="7" ht="12" customHeight="1">
      <c r="B7" s="17"/>
      <c r="D7" s="27" t="s">
        <v>16</v>
      </c>
      <c r="K7" s="22" t="s">
        <v>1</v>
      </c>
      <c r="AK7" s="27" t="s">
        <v>17</v>
      </c>
      <c r="AN7" s="22" t="s">
        <v>1</v>
      </c>
      <c r="AR7" s="17"/>
      <c r="BE7" s="26"/>
      <c r="BS7" s="14" t="s">
        <v>6</v>
      </c>
    </row>
    <row r="8" ht="12" customHeight="1">
      <c r="B8" s="17"/>
      <c r="D8" s="27" t="s">
        <v>18</v>
      </c>
      <c r="K8" s="22" t="s">
        <v>19</v>
      </c>
      <c r="AK8" s="27" t="s">
        <v>20</v>
      </c>
      <c r="AN8" s="28" t="s">
        <v>21</v>
      </c>
      <c r="AR8" s="17"/>
      <c r="BE8" s="26"/>
      <c r="BS8" s="14" t="s">
        <v>6</v>
      </c>
    </row>
    <row r="9" ht="14.4" customHeight="1">
      <c r="B9" s="17"/>
      <c r="AR9" s="17"/>
      <c r="BE9" s="26"/>
      <c r="BS9" s="14" t="s">
        <v>6</v>
      </c>
    </row>
    <row r="10" ht="12" customHeight="1">
      <c r="B10" s="17"/>
      <c r="D10" s="27" t="s">
        <v>22</v>
      </c>
      <c r="AK10" s="27" t="s">
        <v>23</v>
      </c>
      <c r="AN10" s="22" t="s">
        <v>1</v>
      </c>
      <c r="AR10" s="17"/>
      <c r="BE10" s="26"/>
      <c r="BS10" s="14" t="s">
        <v>6</v>
      </c>
    </row>
    <row r="11" ht="18.48" customHeight="1">
      <c r="B11" s="17"/>
      <c r="E11" s="22" t="s">
        <v>24</v>
      </c>
      <c r="AK11" s="27" t="s">
        <v>25</v>
      </c>
      <c r="AN11" s="22" t="s">
        <v>1</v>
      </c>
      <c r="AR11" s="17"/>
      <c r="BE11" s="26"/>
      <c r="BS11" s="14" t="s">
        <v>6</v>
      </c>
    </row>
    <row r="12" ht="6.96" customHeight="1">
      <c r="B12" s="17"/>
      <c r="AR12" s="17"/>
      <c r="BE12" s="26"/>
      <c r="BS12" s="14" t="s">
        <v>6</v>
      </c>
    </row>
    <row r="13" ht="12" customHeight="1">
      <c r="B13" s="17"/>
      <c r="D13" s="27" t="s">
        <v>26</v>
      </c>
      <c r="AK13" s="27" t="s">
        <v>23</v>
      </c>
      <c r="AN13" s="29" t="s">
        <v>27</v>
      </c>
      <c r="AR13" s="17"/>
      <c r="BE13" s="26"/>
      <c r="BS13" s="14" t="s">
        <v>6</v>
      </c>
    </row>
    <row r="14">
      <c r="B14" s="17"/>
      <c r="E14" s="29" t="s">
        <v>27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27" t="s">
        <v>25</v>
      </c>
      <c r="AN14" s="29" t="s">
        <v>27</v>
      </c>
      <c r="AR14" s="17"/>
      <c r="BE14" s="26"/>
      <c r="BS14" s="14" t="s">
        <v>6</v>
      </c>
    </row>
    <row r="15" ht="6.96" customHeight="1">
      <c r="B15" s="17"/>
      <c r="AR15" s="17"/>
      <c r="BE15" s="26"/>
      <c r="BS15" s="14" t="s">
        <v>3</v>
      </c>
    </row>
    <row r="16" ht="12" customHeight="1">
      <c r="B16" s="17"/>
      <c r="D16" s="27" t="s">
        <v>28</v>
      </c>
      <c r="AK16" s="27" t="s">
        <v>23</v>
      </c>
      <c r="AN16" s="22" t="s">
        <v>1</v>
      </c>
      <c r="AR16" s="17"/>
      <c r="BE16" s="26"/>
      <c r="BS16" s="14" t="s">
        <v>3</v>
      </c>
    </row>
    <row r="17" ht="18.48" customHeight="1">
      <c r="B17" s="17"/>
      <c r="E17" s="22" t="s">
        <v>29</v>
      </c>
      <c r="AK17" s="27" t="s">
        <v>25</v>
      </c>
      <c r="AN17" s="22" t="s">
        <v>1</v>
      </c>
      <c r="AR17" s="17"/>
      <c r="BE17" s="26"/>
      <c r="BS17" s="14" t="s">
        <v>30</v>
      </c>
    </row>
    <row r="18" ht="6.96" customHeight="1">
      <c r="B18" s="17"/>
      <c r="AR18" s="17"/>
      <c r="BE18" s="26"/>
      <c r="BS18" s="14" t="s">
        <v>31</v>
      </c>
    </row>
    <row r="19" ht="12" customHeight="1">
      <c r="B19" s="17"/>
      <c r="D19" s="27" t="s">
        <v>32</v>
      </c>
      <c r="AK19" s="27" t="s">
        <v>23</v>
      </c>
      <c r="AN19" s="22" t="s">
        <v>1</v>
      </c>
      <c r="AR19" s="17"/>
      <c r="BE19" s="26"/>
      <c r="BS19" s="14" t="s">
        <v>31</v>
      </c>
    </row>
    <row r="20" ht="18.48" customHeight="1">
      <c r="B20" s="17"/>
      <c r="E20" s="22" t="s">
        <v>33</v>
      </c>
      <c r="AK20" s="27" t="s">
        <v>25</v>
      </c>
      <c r="AN20" s="22" t="s">
        <v>1</v>
      </c>
      <c r="AR20" s="17"/>
      <c r="BE20" s="26"/>
      <c r="BS20" s="14" t="s">
        <v>30</v>
      </c>
    </row>
    <row r="21" ht="6.96" customHeight="1">
      <c r="B21" s="17"/>
      <c r="AR21" s="17"/>
      <c r="BE21" s="26"/>
    </row>
    <row r="22" ht="12" customHeight="1">
      <c r="B22" s="17"/>
      <c r="D22" s="27" t="s">
        <v>34</v>
      </c>
      <c r="AR22" s="17"/>
      <c r="BE22" s="26"/>
    </row>
    <row r="23" ht="16.5" customHeight="1">
      <c r="B23" s="17"/>
      <c r="E23" s="31" t="s">
        <v>1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R23" s="17"/>
      <c r="BE23" s="26"/>
    </row>
    <row r="24" ht="6.96" customHeight="1">
      <c r="B24" s="17"/>
      <c r="AR24" s="17"/>
      <c r="BE24" s="26"/>
    </row>
    <row r="25" ht="6.96" customHeight="1">
      <c r="B25" s="17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R25" s="17"/>
      <c r="BE25" s="26"/>
    </row>
    <row r="26" s="1" customFormat="1" ht="25.92" customHeight="1">
      <c r="B26" s="33"/>
      <c r="D26" s="34" t="s">
        <v>35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6">
        <f>ROUND(AG94,2)</f>
        <v>0</v>
      </c>
      <c r="AL26" s="35"/>
      <c r="AM26" s="35"/>
      <c r="AN26" s="35"/>
      <c r="AO26" s="35"/>
      <c r="AR26" s="33"/>
      <c r="BE26" s="26"/>
    </row>
    <row r="27" s="1" customFormat="1" ht="6.96" customHeight="1">
      <c r="B27" s="33"/>
      <c r="AR27" s="33"/>
      <c r="BE27" s="26"/>
    </row>
    <row r="28" s="1" customFormat="1">
      <c r="B28" s="33"/>
      <c r="L28" s="37" t="s">
        <v>36</v>
      </c>
      <c r="M28" s="37"/>
      <c r="N28" s="37"/>
      <c r="O28" s="37"/>
      <c r="P28" s="37"/>
      <c r="W28" s="37" t="s">
        <v>37</v>
      </c>
      <c r="X28" s="37"/>
      <c r="Y28" s="37"/>
      <c r="Z28" s="37"/>
      <c r="AA28" s="37"/>
      <c r="AB28" s="37"/>
      <c r="AC28" s="37"/>
      <c r="AD28" s="37"/>
      <c r="AE28" s="37"/>
      <c r="AK28" s="37" t="s">
        <v>38</v>
      </c>
      <c r="AL28" s="37"/>
      <c r="AM28" s="37"/>
      <c r="AN28" s="37"/>
      <c r="AO28" s="37"/>
      <c r="AR28" s="33"/>
      <c r="BE28" s="26"/>
    </row>
    <row r="29" s="2" customFormat="1" ht="14.4" customHeight="1">
      <c r="B29" s="38"/>
      <c r="D29" s="27" t="s">
        <v>39</v>
      </c>
      <c r="F29" s="27" t="s">
        <v>40</v>
      </c>
      <c r="L29" s="39">
        <v>0.20000000000000001</v>
      </c>
      <c r="M29" s="2"/>
      <c r="N29" s="2"/>
      <c r="O29" s="2"/>
      <c r="P29" s="2"/>
      <c r="W29" s="40">
        <f>ROUND(AZ94, 2)</f>
        <v>0</v>
      </c>
      <c r="X29" s="2"/>
      <c r="Y29" s="2"/>
      <c r="Z29" s="2"/>
      <c r="AA29" s="2"/>
      <c r="AB29" s="2"/>
      <c r="AC29" s="2"/>
      <c r="AD29" s="2"/>
      <c r="AE29" s="2"/>
      <c r="AK29" s="40">
        <f>ROUND(AV94, 2)</f>
        <v>0</v>
      </c>
      <c r="AL29" s="2"/>
      <c r="AM29" s="2"/>
      <c r="AN29" s="2"/>
      <c r="AO29" s="2"/>
      <c r="AR29" s="38"/>
      <c r="BE29" s="41"/>
    </row>
    <row r="30" s="2" customFormat="1" ht="14.4" customHeight="1">
      <c r="B30" s="38"/>
      <c r="F30" s="27" t="s">
        <v>41</v>
      </c>
      <c r="L30" s="39">
        <v>0.20000000000000001</v>
      </c>
      <c r="M30" s="2"/>
      <c r="N30" s="2"/>
      <c r="O30" s="2"/>
      <c r="P30" s="2"/>
      <c r="W30" s="40">
        <f>ROUND(BA94, 2)</f>
        <v>0</v>
      </c>
      <c r="X30" s="2"/>
      <c r="Y30" s="2"/>
      <c r="Z30" s="2"/>
      <c r="AA30" s="2"/>
      <c r="AB30" s="2"/>
      <c r="AC30" s="2"/>
      <c r="AD30" s="2"/>
      <c r="AE30" s="2"/>
      <c r="AK30" s="40">
        <f>ROUND(AW94, 2)</f>
        <v>0</v>
      </c>
      <c r="AL30" s="2"/>
      <c r="AM30" s="2"/>
      <c r="AN30" s="2"/>
      <c r="AO30" s="2"/>
      <c r="AR30" s="38"/>
      <c r="BE30" s="41"/>
    </row>
    <row r="31" hidden="1" s="2" customFormat="1" ht="14.4" customHeight="1">
      <c r="B31" s="38"/>
      <c r="F31" s="27" t="s">
        <v>42</v>
      </c>
      <c r="L31" s="39">
        <v>0.20000000000000001</v>
      </c>
      <c r="M31" s="2"/>
      <c r="N31" s="2"/>
      <c r="O31" s="2"/>
      <c r="P31" s="2"/>
      <c r="W31" s="40">
        <f>ROUND(BB94, 2)</f>
        <v>0</v>
      </c>
      <c r="X31" s="2"/>
      <c r="Y31" s="2"/>
      <c r="Z31" s="2"/>
      <c r="AA31" s="2"/>
      <c r="AB31" s="2"/>
      <c r="AC31" s="2"/>
      <c r="AD31" s="2"/>
      <c r="AE31" s="2"/>
      <c r="AK31" s="40">
        <v>0</v>
      </c>
      <c r="AL31" s="2"/>
      <c r="AM31" s="2"/>
      <c r="AN31" s="2"/>
      <c r="AO31" s="2"/>
      <c r="AR31" s="38"/>
      <c r="BE31" s="41"/>
    </row>
    <row r="32" hidden="1" s="2" customFormat="1" ht="14.4" customHeight="1">
      <c r="B32" s="38"/>
      <c r="F32" s="27" t="s">
        <v>43</v>
      </c>
      <c r="L32" s="39">
        <v>0.20000000000000001</v>
      </c>
      <c r="M32" s="2"/>
      <c r="N32" s="2"/>
      <c r="O32" s="2"/>
      <c r="P32" s="2"/>
      <c r="W32" s="40">
        <f>ROUND(BC94, 2)</f>
        <v>0</v>
      </c>
      <c r="X32" s="2"/>
      <c r="Y32" s="2"/>
      <c r="Z32" s="2"/>
      <c r="AA32" s="2"/>
      <c r="AB32" s="2"/>
      <c r="AC32" s="2"/>
      <c r="AD32" s="2"/>
      <c r="AE32" s="2"/>
      <c r="AK32" s="40">
        <v>0</v>
      </c>
      <c r="AL32" s="2"/>
      <c r="AM32" s="2"/>
      <c r="AN32" s="2"/>
      <c r="AO32" s="2"/>
      <c r="AR32" s="38"/>
      <c r="BE32" s="41"/>
    </row>
    <row r="33" hidden="1" s="2" customFormat="1" ht="14.4" customHeight="1">
      <c r="B33" s="38"/>
      <c r="F33" s="27" t="s">
        <v>44</v>
      </c>
      <c r="L33" s="39">
        <v>0</v>
      </c>
      <c r="M33" s="2"/>
      <c r="N33" s="2"/>
      <c r="O33" s="2"/>
      <c r="P33" s="2"/>
      <c r="W33" s="40">
        <f>ROUND(BD94, 2)</f>
        <v>0</v>
      </c>
      <c r="X33" s="2"/>
      <c r="Y33" s="2"/>
      <c r="Z33" s="2"/>
      <c r="AA33" s="2"/>
      <c r="AB33" s="2"/>
      <c r="AC33" s="2"/>
      <c r="AD33" s="2"/>
      <c r="AE33" s="2"/>
      <c r="AK33" s="40">
        <v>0</v>
      </c>
      <c r="AL33" s="2"/>
      <c r="AM33" s="2"/>
      <c r="AN33" s="2"/>
      <c r="AO33" s="2"/>
      <c r="AR33" s="38"/>
      <c r="BE33" s="41"/>
    </row>
    <row r="34" s="1" customFormat="1" ht="6.96" customHeight="1">
      <c r="B34" s="33"/>
      <c r="AR34" s="33"/>
      <c r="BE34" s="26"/>
    </row>
    <row r="35" s="1" customFormat="1" ht="25.92" customHeight="1">
      <c r="B35" s="33"/>
      <c r="C35" s="42"/>
      <c r="D35" s="43" t="s">
        <v>45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 t="s">
        <v>46</v>
      </c>
      <c r="U35" s="44"/>
      <c r="V35" s="44"/>
      <c r="W35" s="44"/>
      <c r="X35" s="46" t="s">
        <v>47</v>
      </c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7">
        <f>SUM(AK26:AK33)</f>
        <v>0</v>
      </c>
      <c r="AL35" s="44"/>
      <c r="AM35" s="44"/>
      <c r="AN35" s="44"/>
      <c r="AO35" s="48"/>
      <c r="AP35" s="42"/>
      <c r="AQ35" s="42"/>
      <c r="AR35" s="33"/>
    </row>
    <row r="36" s="1" customFormat="1" ht="6.96" customHeight="1">
      <c r="B36" s="33"/>
      <c r="AR36" s="33"/>
    </row>
    <row r="37" s="1" customFormat="1" ht="14.4" customHeight="1">
      <c r="B37" s="33"/>
      <c r="AR37" s="33"/>
    </row>
    <row r="38" ht="14.4" customHeight="1">
      <c r="B38" s="17"/>
      <c r="AR38" s="17"/>
    </row>
    <row r="39" ht="14.4" customHeight="1">
      <c r="B39" s="17"/>
      <c r="AR39" s="17"/>
    </row>
    <row r="40" ht="14.4" customHeight="1">
      <c r="B40" s="17"/>
      <c r="AR40" s="17"/>
    </row>
    <row r="41" ht="14.4" customHeight="1">
      <c r="B41" s="17"/>
      <c r="AR41" s="17"/>
    </row>
    <row r="42" ht="14.4" customHeight="1">
      <c r="B42" s="17"/>
      <c r="AR42" s="17"/>
    </row>
    <row r="43" ht="14.4" customHeight="1">
      <c r="B43" s="17"/>
      <c r="AR43" s="17"/>
    </row>
    <row r="44" ht="14.4" customHeight="1">
      <c r="B44" s="17"/>
      <c r="AR44" s="17"/>
    </row>
    <row r="45" ht="14.4" customHeight="1">
      <c r="B45" s="17"/>
      <c r="AR45" s="17"/>
    </row>
    <row r="46" ht="14.4" customHeight="1">
      <c r="B46" s="17"/>
      <c r="AR46" s="17"/>
    </row>
    <row r="47" ht="14.4" customHeight="1">
      <c r="B47" s="17"/>
      <c r="AR47" s="17"/>
    </row>
    <row r="48" ht="14.4" customHeight="1">
      <c r="B48" s="17"/>
      <c r="AR48" s="17"/>
    </row>
    <row r="49" s="1" customFormat="1" ht="14.4" customHeight="1">
      <c r="B49" s="33"/>
      <c r="D49" s="49" t="s">
        <v>48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9" t="s">
        <v>49</v>
      </c>
      <c r="AI49" s="50"/>
      <c r="AJ49" s="50"/>
      <c r="AK49" s="50"/>
      <c r="AL49" s="50"/>
      <c r="AM49" s="50"/>
      <c r="AN49" s="50"/>
      <c r="AO49" s="50"/>
      <c r="AR49" s="33"/>
    </row>
    <row r="50">
      <c r="B50" s="17"/>
      <c r="AR50" s="17"/>
    </row>
    <row r="51">
      <c r="B51" s="17"/>
      <c r="AR51" s="17"/>
    </row>
    <row r="52">
      <c r="B52" s="17"/>
      <c r="AR52" s="17"/>
    </row>
    <row r="53">
      <c r="B53" s="17"/>
      <c r="AR53" s="17"/>
    </row>
    <row r="54">
      <c r="B54" s="17"/>
      <c r="AR54" s="17"/>
    </row>
    <row r="55">
      <c r="B55" s="17"/>
      <c r="AR55" s="17"/>
    </row>
    <row r="56">
      <c r="B56" s="17"/>
      <c r="AR56" s="17"/>
    </row>
    <row r="57">
      <c r="B57" s="17"/>
      <c r="AR57" s="17"/>
    </row>
    <row r="58">
      <c r="B58" s="17"/>
      <c r="AR58" s="17"/>
    </row>
    <row r="59">
      <c r="B59" s="17"/>
      <c r="AR59" s="17"/>
    </row>
    <row r="60" s="1" customFormat="1">
      <c r="B60" s="33"/>
      <c r="D60" s="51" t="s">
        <v>50</v>
      </c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51" t="s">
        <v>51</v>
      </c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51" t="s">
        <v>50</v>
      </c>
      <c r="AI60" s="35"/>
      <c r="AJ60" s="35"/>
      <c r="AK60" s="35"/>
      <c r="AL60" s="35"/>
      <c r="AM60" s="51" t="s">
        <v>51</v>
      </c>
      <c r="AN60" s="35"/>
      <c r="AO60" s="35"/>
      <c r="AR60" s="33"/>
    </row>
    <row r="61">
      <c r="B61" s="17"/>
      <c r="AR61" s="17"/>
    </row>
    <row r="62">
      <c r="B62" s="17"/>
      <c r="AR62" s="17"/>
    </row>
    <row r="63">
      <c r="B63" s="17"/>
      <c r="AR63" s="17"/>
    </row>
    <row r="64" s="1" customFormat="1">
      <c r="B64" s="33"/>
      <c r="D64" s="49" t="s">
        <v>52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49" t="s">
        <v>53</v>
      </c>
      <c r="AI64" s="50"/>
      <c r="AJ64" s="50"/>
      <c r="AK64" s="50"/>
      <c r="AL64" s="50"/>
      <c r="AM64" s="50"/>
      <c r="AN64" s="50"/>
      <c r="AO64" s="50"/>
      <c r="AR64" s="33"/>
    </row>
    <row r="65">
      <c r="B65" s="17"/>
      <c r="AR65" s="17"/>
    </row>
    <row r="66">
      <c r="B66" s="17"/>
      <c r="AR66" s="17"/>
    </row>
    <row r="67">
      <c r="B67" s="17"/>
      <c r="AR67" s="17"/>
    </row>
    <row r="68">
      <c r="B68" s="17"/>
      <c r="AR68" s="17"/>
    </row>
    <row r="69">
      <c r="B69" s="17"/>
      <c r="AR69" s="17"/>
    </row>
    <row r="70">
      <c r="B70" s="17"/>
      <c r="AR70" s="17"/>
    </row>
    <row r="71">
      <c r="B71" s="17"/>
      <c r="AR71" s="17"/>
    </row>
    <row r="72">
      <c r="B72" s="17"/>
      <c r="AR72" s="17"/>
    </row>
    <row r="73">
      <c r="B73" s="17"/>
      <c r="AR73" s="17"/>
    </row>
    <row r="74">
      <c r="B74" s="17"/>
      <c r="AR74" s="17"/>
    </row>
    <row r="75" s="1" customFormat="1">
      <c r="B75" s="33"/>
      <c r="D75" s="51" t="s">
        <v>50</v>
      </c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51" t="s">
        <v>51</v>
      </c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51" t="s">
        <v>50</v>
      </c>
      <c r="AI75" s="35"/>
      <c r="AJ75" s="35"/>
      <c r="AK75" s="35"/>
      <c r="AL75" s="35"/>
      <c r="AM75" s="51" t="s">
        <v>51</v>
      </c>
      <c r="AN75" s="35"/>
      <c r="AO75" s="35"/>
      <c r="AR75" s="33"/>
    </row>
    <row r="76" s="1" customFormat="1">
      <c r="B76" s="33"/>
      <c r="AR76" s="33"/>
    </row>
    <row r="77" s="1" customFormat="1" ht="6.96" customHeight="1"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33"/>
    </row>
    <row r="82" s="1" customFormat="1" ht="24.96" customHeight="1">
      <c r="B82" s="33"/>
      <c r="C82" s="18" t="s">
        <v>54</v>
      </c>
      <c r="AR82" s="33"/>
    </row>
    <row r="83" s="1" customFormat="1" ht="6.96" customHeight="1">
      <c r="B83" s="33"/>
      <c r="AR83" s="33"/>
    </row>
    <row r="84" s="3" customFormat="1" ht="12" customHeight="1">
      <c r="B84" s="56"/>
      <c r="C84" s="27" t="s">
        <v>11</v>
      </c>
      <c r="L84" s="3" t="str">
        <f>K5</f>
        <v>2019-18uuu</v>
      </c>
      <c r="AR84" s="56"/>
    </row>
    <row r="85" s="4" customFormat="1" ht="36.96" customHeight="1">
      <c r="B85" s="57"/>
      <c r="C85" s="58" t="s">
        <v>14</v>
      </c>
      <c r="L85" s="59" t="str">
        <f>K6</f>
        <v>Rekonštrukcia hlavnej tribúny štadióna SLAVOJ Trebišov - výmena drevenej podlahy za oceľovú</v>
      </c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R85" s="57"/>
    </row>
    <row r="86" s="1" customFormat="1" ht="6.96" customHeight="1">
      <c r="B86" s="33"/>
      <c r="AR86" s="33"/>
    </row>
    <row r="87" s="1" customFormat="1" ht="12" customHeight="1">
      <c r="B87" s="33"/>
      <c r="C87" s="27" t="s">
        <v>18</v>
      </c>
      <c r="L87" s="60" t="str">
        <f>IF(K8="","",K8)</f>
        <v>Trebišov</v>
      </c>
      <c r="AI87" s="27" t="s">
        <v>20</v>
      </c>
      <c r="AM87" s="61" t="str">
        <f>IF(AN8= "","",AN8)</f>
        <v>20. 8. 2019</v>
      </c>
      <c r="AN87" s="61"/>
      <c r="AR87" s="33"/>
    </row>
    <row r="88" s="1" customFormat="1" ht="6.96" customHeight="1">
      <c r="B88" s="33"/>
      <c r="AR88" s="33"/>
    </row>
    <row r="89" s="1" customFormat="1" ht="15.15" customHeight="1">
      <c r="B89" s="33"/>
      <c r="C89" s="27" t="s">
        <v>22</v>
      </c>
      <c r="L89" s="3" t="str">
        <f>IF(E11= "","",E11)</f>
        <v>Mesto Trebišov</v>
      </c>
      <c r="AI89" s="27" t="s">
        <v>28</v>
      </c>
      <c r="AM89" s="62" t="str">
        <f>IF(E17="","",E17)</f>
        <v>APRO s.r.o. Trebišov</v>
      </c>
      <c r="AN89" s="3"/>
      <c r="AO89" s="3"/>
      <c r="AP89" s="3"/>
      <c r="AR89" s="33"/>
      <c r="AS89" s="63" t="s">
        <v>55</v>
      </c>
      <c r="AT89" s="64"/>
      <c r="AU89" s="65"/>
      <c r="AV89" s="65"/>
      <c r="AW89" s="65"/>
      <c r="AX89" s="65"/>
      <c r="AY89" s="65"/>
      <c r="AZ89" s="65"/>
      <c r="BA89" s="65"/>
      <c r="BB89" s="65"/>
      <c r="BC89" s="65"/>
      <c r="BD89" s="66"/>
    </row>
    <row r="90" s="1" customFormat="1" ht="15.15" customHeight="1">
      <c r="B90" s="33"/>
      <c r="C90" s="27" t="s">
        <v>26</v>
      </c>
      <c r="L90" s="3" t="str">
        <f>IF(E14= "Vyplň údaj","",E14)</f>
        <v/>
      </c>
      <c r="AI90" s="27" t="s">
        <v>32</v>
      </c>
      <c r="AM90" s="62" t="str">
        <f>IF(E20="","",E20)</f>
        <v xml:space="preserve"> </v>
      </c>
      <c r="AN90" s="3"/>
      <c r="AO90" s="3"/>
      <c r="AP90" s="3"/>
      <c r="AR90" s="33"/>
      <c r="AS90" s="67"/>
      <c r="AT90" s="68"/>
      <c r="AU90" s="69"/>
      <c r="AV90" s="69"/>
      <c r="AW90" s="69"/>
      <c r="AX90" s="69"/>
      <c r="AY90" s="69"/>
      <c r="AZ90" s="69"/>
      <c r="BA90" s="69"/>
      <c r="BB90" s="69"/>
      <c r="BC90" s="69"/>
      <c r="BD90" s="70"/>
    </row>
    <row r="91" s="1" customFormat="1" ht="10.8" customHeight="1">
      <c r="B91" s="33"/>
      <c r="AR91" s="33"/>
      <c r="AS91" s="67"/>
      <c r="AT91" s="68"/>
      <c r="AU91" s="69"/>
      <c r="AV91" s="69"/>
      <c r="AW91" s="69"/>
      <c r="AX91" s="69"/>
      <c r="AY91" s="69"/>
      <c r="AZ91" s="69"/>
      <c r="BA91" s="69"/>
      <c r="BB91" s="69"/>
      <c r="BC91" s="69"/>
      <c r="BD91" s="70"/>
    </row>
    <row r="92" s="1" customFormat="1" ht="29.28" customHeight="1">
      <c r="B92" s="33"/>
      <c r="C92" s="71" t="s">
        <v>56</v>
      </c>
      <c r="D92" s="72"/>
      <c r="E92" s="72"/>
      <c r="F92" s="72"/>
      <c r="G92" s="72"/>
      <c r="H92" s="73"/>
      <c r="I92" s="74" t="s">
        <v>57</v>
      </c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5" t="s">
        <v>58</v>
      </c>
      <c r="AH92" s="72"/>
      <c r="AI92" s="72"/>
      <c r="AJ92" s="72"/>
      <c r="AK92" s="72"/>
      <c r="AL92" s="72"/>
      <c r="AM92" s="72"/>
      <c r="AN92" s="74" t="s">
        <v>59</v>
      </c>
      <c r="AO92" s="72"/>
      <c r="AP92" s="76"/>
      <c r="AQ92" s="77" t="s">
        <v>60</v>
      </c>
      <c r="AR92" s="33"/>
      <c r="AS92" s="78" t="s">
        <v>61</v>
      </c>
      <c r="AT92" s="79" t="s">
        <v>62</v>
      </c>
      <c r="AU92" s="79" t="s">
        <v>63</v>
      </c>
      <c r="AV92" s="79" t="s">
        <v>64</v>
      </c>
      <c r="AW92" s="79" t="s">
        <v>65</v>
      </c>
      <c r="AX92" s="79" t="s">
        <v>66</v>
      </c>
      <c r="AY92" s="79" t="s">
        <v>67</v>
      </c>
      <c r="AZ92" s="79" t="s">
        <v>68</v>
      </c>
      <c r="BA92" s="79" t="s">
        <v>69</v>
      </c>
      <c r="BB92" s="79" t="s">
        <v>70</v>
      </c>
      <c r="BC92" s="79" t="s">
        <v>71</v>
      </c>
      <c r="BD92" s="80" t="s">
        <v>72</v>
      </c>
    </row>
    <row r="93" s="1" customFormat="1" ht="10.8" customHeight="1">
      <c r="B93" s="33"/>
      <c r="AR93" s="33"/>
      <c r="AS93" s="81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6"/>
    </row>
    <row r="94" s="5" customFormat="1" ht="32.4" customHeight="1">
      <c r="B94" s="82"/>
      <c r="C94" s="83" t="s">
        <v>73</v>
      </c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5">
        <f>ROUND(AG95,2)</f>
        <v>0</v>
      </c>
      <c r="AH94" s="85"/>
      <c r="AI94" s="85"/>
      <c r="AJ94" s="85"/>
      <c r="AK94" s="85"/>
      <c r="AL94" s="85"/>
      <c r="AM94" s="85"/>
      <c r="AN94" s="86">
        <f>SUM(AG94,AT94)</f>
        <v>0</v>
      </c>
      <c r="AO94" s="86"/>
      <c r="AP94" s="86"/>
      <c r="AQ94" s="87" t="s">
        <v>1</v>
      </c>
      <c r="AR94" s="82"/>
      <c r="AS94" s="88">
        <f>ROUND(AS95,2)</f>
        <v>0</v>
      </c>
      <c r="AT94" s="89">
        <f>ROUND(SUM(AV94:AW94),2)</f>
        <v>0</v>
      </c>
      <c r="AU94" s="90">
        <f>ROUND(AU95,5)</f>
        <v>0</v>
      </c>
      <c r="AV94" s="89">
        <f>ROUND(AZ94*L29,2)</f>
        <v>0</v>
      </c>
      <c r="AW94" s="89">
        <f>ROUND(BA94*L30,2)</f>
        <v>0</v>
      </c>
      <c r="AX94" s="89">
        <f>ROUND(BB94*L29,2)</f>
        <v>0</v>
      </c>
      <c r="AY94" s="89">
        <f>ROUND(BC94*L30,2)</f>
        <v>0</v>
      </c>
      <c r="AZ94" s="89">
        <f>ROUND(AZ95,2)</f>
        <v>0</v>
      </c>
      <c r="BA94" s="89">
        <f>ROUND(BA95,2)</f>
        <v>0</v>
      </c>
      <c r="BB94" s="89">
        <f>ROUND(BB95,2)</f>
        <v>0</v>
      </c>
      <c r="BC94" s="89">
        <f>ROUND(BC95,2)</f>
        <v>0</v>
      </c>
      <c r="BD94" s="91">
        <f>ROUND(BD95,2)</f>
        <v>0</v>
      </c>
      <c r="BS94" s="92" t="s">
        <v>74</v>
      </c>
      <c r="BT94" s="92" t="s">
        <v>75</v>
      </c>
      <c r="BV94" s="92" t="s">
        <v>76</v>
      </c>
      <c r="BW94" s="92" t="s">
        <v>4</v>
      </c>
      <c r="BX94" s="92" t="s">
        <v>77</v>
      </c>
      <c r="CL94" s="92" t="s">
        <v>1</v>
      </c>
    </row>
    <row r="95" s="6" customFormat="1" ht="40.5" customHeight="1">
      <c r="A95" s="93" t="s">
        <v>78</v>
      </c>
      <c r="B95" s="94"/>
      <c r="C95" s="95"/>
      <c r="D95" s="96" t="s">
        <v>12</v>
      </c>
      <c r="E95" s="96"/>
      <c r="F95" s="96"/>
      <c r="G95" s="96"/>
      <c r="H95" s="96"/>
      <c r="I95" s="97"/>
      <c r="J95" s="96" t="s">
        <v>15</v>
      </c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8">
        <f>'2019-18uuu - Rekonštrukci...'!J28</f>
        <v>0</v>
      </c>
      <c r="AH95" s="97"/>
      <c r="AI95" s="97"/>
      <c r="AJ95" s="97"/>
      <c r="AK95" s="97"/>
      <c r="AL95" s="97"/>
      <c r="AM95" s="97"/>
      <c r="AN95" s="98">
        <f>SUM(AG95,AT95)</f>
        <v>0</v>
      </c>
      <c r="AO95" s="97"/>
      <c r="AP95" s="97"/>
      <c r="AQ95" s="99" t="s">
        <v>79</v>
      </c>
      <c r="AR95" s="94"/>
      <c r="AS95" s="100">
        <v>0</v>
      </c>
      <c r="AT95" s="101">
        <f>ROUND(SUM(AV95:AW95),2)</f>
        <v>0</v>
      </c>
      <c r="AU95" s="102">
        <f>'2019-18uuu - Rekonštrukci...'!P120</f>
        <v>0</v>
      </c>
      <c r="AV95" s="101">
        <f>'2019-18uuu - Rekonštrukci...'!J31</f>
        <v>0</v>
      </c>
      <c r="AW95" s="101">
        <f>'2019-18uuu - Rekonštrukci...'!J32</f>
        <v>0</v>
      </c>
      <c r="AX95" s="101">
        <f>'2019-18uuu - Rekonštrukci...'!J33</f>
        <v>0</v>
      </c>
      <c r="AY95" s="101">
        <f>'2019-18uuu - Rekonštrukci...'!J34</f>
        <v>0</v>
      </c>
      <c r="AZ95" s="101">
        <f>'2019-18uuu - Rekonštrukci...'!F31</f>
        <v>0</v>
      </c>
      <c r="BA95" s="101">
        <f>'2019-18uuu - Rekonštrukci...'!F32</f>
        <v>0</v>
      </c>
      <c r="BB95" s="101">
        <f>'2019-18uuu - Rekonštrukci...'!F33</f>
        <v>0</v>
      </c>
      <c r="BC95" s="101">
        <f>'2019-18uuu - Rekonštrukci...'!F34</f>
        <v>0</v>
      </c>
      <c r="BD95" s="103">
        <f>'2019-18uuu - Rekonštrukci...'!F35</f>
        <v>0</v>
      </c>
      <c r="BT95" s="104" t="s">
        <v>80</v>
      </c>
      <c r="BU95" s="104" t="s">
        <v>81</v>
      </c>
      <c r="BV95" s="104" t="s">
        <v>76</v>
      </c>
      <c r="BW95" s="104" t="s">
        <v>4</v>
      </c>
      <c r="BX95" s="104" t="s">
        <v>77</v>
      </c>
      <c r="CL95" s="104" t="s">
        <v>1</v>
      </c>
    </row>
    <row r="96" s="1" customFormat="1" ht="30" customHeight="1">
      <c r="B96" s="33"/>
      <c r="AR96" s="33"/>
    </row>
    <row r="97" s="1" customFormat="1" ht="6.96" customHeight="1">
      <c r="B97" s="52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33"/>
    </row>
  </sheetData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2019-18uuu - Rekonštrukci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05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 s="13" t="s">
        <v>5</v>
      </c>
      <c r="AT2" s="14" t="s">
        <v>4</v>
      </c>
    </row>
    <row r="3" ht="6.96" customHeight="1">
      <c r="B3" s="15"/>
      <c r="C3" s="16"/>
      <c r="D3" s="16"/>
      <c r="E3" s="16"/>
      <c r="F3" s="16"/>
      <c r="G3" s="16"/>
      <c r="H3" s="16"/>
      <c r="I3" s="106"/>
      <c r="J3" s="16"/>
      <c r="K3" s="16"/>
      <c r="L3" s="17"/>
      <c r="AT3" s="14" t="s">
        <v>75</v>
      </c>
    </row>
    <row r="4" ht="24.96" customHeight="1">
      <c r="B4" s="17"/>
      <c r="D4" s="18" t="s">
        <v>82</v>
      </c>
      <c r="L4" s="17"/>
      <c r="M4" s="107" t="s">
        <v>9</v>
      </c>
      <c r="AT4" s="14" t="s">
        <v>3</v>
      </c>
    </row>
    <row r="5" ht="6.96" customHeight="1">
      <c r="B5" s="17"/>
      <c r="L5" s="17"/>
    </row>
    <row r="6" s="1" customFormat="1" ht="12" customHeight="1">
      <c r="B6" s="33"/>
      <c r="D6" s="27" t="s">
        <v>14</v>
      </c>
      <c r="I6" s="108"/>
      <c r="L6" s="33"/>
    </row>
    <row r="7" s="1" customFormat="1" ht="36.96" customHeight="1">
      <c r="B7" s="33"/>
      <c r="E7" s="59" t="s">
        <v>15</v>
      </c>
      <c r="F7" s="1"/>
      <c r="G7" s="1"/>
      <c r="H7" s="1"/>
      <c r="I7" s="108"/>
      <c r="L7" s="33"/>
    </row>
    <row r="8" s="1" customFormat="1">
      <c r="B8" s="33"/>
      <c r="I8" s="108"/>
      <c r="L8" s="33"/>
    </row>
    <row r="9" s="1" customFormat="1" ht="12" customHeight="1">
      <c r="B9" s="33"/>
      <c r="D9" s="27" t="s">
        <v>16</v>
      </c>
      <c r="F9" s="22" t="s">
        <v>1</v>
      </c>
      <c r="I9" s="109" t="s">
        <v>17</v>
      </c>
      <c r="J9" s="22" t="s">
        <v>1</v>
      </c>
      <c r="L9" s="33"/>
    </row>
    <row r="10" s="1" customFormat="1" ht="12" customHeight="1">
      <c r="B10" s="33"/>
      <c r="D10" s="27" t="s">
        <v>18</v>
      </c>
      <c r="F10" s="22" t="s">
        <v>19</v>
      </c>
      <c r="I10" s="109" t="s">
        <v>20</v>
      </c>
      <c r="J10" s="61" t="str">
        <f>'Rekapitulácia stavby'!AN8</f>
        <v>20. 8. 2019</v>
      </c>
      <c r="L10" s="33"/>
    </row>
    <row r="11" s="1" customFormat="1" ht="10.8" customHeight="1">
      <c r="B11" s="33"/>
      <c r="I11" s="108"/>
      <c r="L11" s="33"/>
    </row>
    <row r="12" s="1" customFormat="1" ht="12" customHeight="1">
      <c r="B12" s="33"/>
      <c r="D12" s="27" t="s">
        <v>22</v>
      </c>
      <c r="I12" s="109" t="s">
        <v>23</v>
      </c>
      <c r="J12" s="22" t="s">
        <v>1</v>
      </c>
      <c r="L12" s="33"/>
    </row>
    <row r="13" s="1" customFormat="1" ht="18" customHeight="1">
      <c r="B13" s="33"/>
      <c r="E13" s="22" t="s">
        <v>24</v>
      </c>
      <c r="I13" s="109" t="s">
        <v>25</v>
      </c>
      <c r="J13" s="22" t="s">
        <v>1</v>
      </c>
      <c r="L13" s="33"/>
    </row>
    <row r="14" s="1" customFormat="1" ht="6.96" customHeight="1">
      <c r="B14" s="33"/>
      <c r="I14" s="108"/>
      <c r="L14" s="33"/>
    </row>
    <row r="15" s="1" customFormat="1" ht="12" customHeight="1">
      <c r="B15" s="33"/>
      <c r="D15" s="27" t="s">
        <v>26</v>
      </c>
      <c r="I15" s="109" t="s">
        <v>23</v>
      </c>
      <c r="J15" s="28" t="str">
        <f>'Rekapitulácia stavby'!AN13</f>
        <v>Vyplň údaj</v>
      </c>
      <c r="L15" s="33"/>
    </row>
    <row r="16" s="1" customFormat="1" ht="18" customHeight="1">
      <c r="B16" s="33"/>
      <c r="E16" s="28" t="str">
        <f>'Rekapitulácia stavby'!E14</f>
        <v>Vyplň údaj</v>
      </c>
      <c r="F16" s="22"/>
      <c r="G16" s="22"/>
      <c r="H16" s="22"/>
      <c r="I16" s="109" t="s">
        <v>25</v>
      </c>
      <c r="J16" s="28" t="str">
        <f>'Rekapitulácia stavby'!AN14</f>
        <v>Vyplň údaj</v>
      </c>
      <c r="L16" s="33"/>
    </row>
    <row r="17" s="1" customFormat="1" ht="6.96" customHeight="1">
      <c r="B17" s="33"/>
      <c r="I17" s="108"/>
      <c r="L17" s="33"/>
    </row>
    <row r="18" s="1" customFormat="1" ht="12" customHeight="1">
      <c r="B18" s="33"/>
      <c r="D18" s="27" t="s">
        <v>28</v>
      </c>
      <c r="I18" s="109" t="s">
        <v>23</v>
      </c>
      <c r="J18" s="22" t="s">
        <v>1</v>
      </c>
      <c r="L18" s="33"/>
    </row>
    <row r="19" s="1" customFormat="1" ht="18" customHeight="1">
      <c r="B19" s="33"/>
      <c r="E19" s="22" t="s">
        <v>29</v>
      </c>
      <c r="I19" s="109" t="s">
        <v>25</v>
      </c>
      <c r="J19" s="22" t="s">
        <v>1</v>
      </c>
      <c r="L19" s="33"/>
    </row>
    <row r="20" s="1" customFormat="1" ht="6.96" customHeight="1">
      <c r="B20" s="33"/>
      <c r="I20" s="108"/>
      <c r="L20" s="33"/>
    </row>
    <row r="21" s="1" customFormat="1" ht="12" customHeight="1">
      <c r="B21" s="33"/>
      <c r="D21" s="27" t="s">
        <v>32</v>
      </c>
      <c r="I21" s="109" t="s">
        <v>23</v>
      </c>
      <c r="J21" s="22" t="str">
        <f>IF('Rekapitulácia stavby'!AN19="","",'Rekapitulácia stavby'!AN19)</f>
        <v/>
      </c>
      <c r="L21" s="33"/>
    </row>
    <row r="22" s="1" customFormat="1" ht="18" customHeight="1">
      <c r="B22" s="33"/>
      <c r="E22" s="22" t="str">
        <f>IF('Rekapitulácia stavby'!E20="","",'Rekapitulácia stavby'!E20)</f>
        <v xml:space="preserve"> </v>
      </c>
      <c r="I22" s="109" t="s">
        <v>25</v>
      </c>
      <c r="J22" s="22" t="str">
        <f>IF('Rekapitulácia stavby'!AN20="","",'Rekapitulácia stavby'!AN20)</f>
        <v/>
      </c>
      <c r="L22" s="33"/>
    </row>
    <row r="23" s="1" customFormat="1" ht="6.96" customHeight="1">
      <c r="B23" s="33"/>
      <c r="I23" s="108"/>
      <c r="L23" s="33"/>
    </row>
    <row r="24" s="1" customFormat="1" ht="12" customHeight="1">
      <c r="B24" s="33"/>
      <c r="D24" s="27" t="s">
        <v>34</v>
      </c>
      <c r="I24" s="108"/>
      <c r="L24" s="33"/>
    </row>
    <row r="25" s="7" customFormat="1" ht="16.5" customHeight="1">
      <c r="B25" s="110"/>
      <c r="E25" s="31" t="s">
        <v>1</v>
      </c>
      <c r="F25" s="31"/>
      <c r="G25" s="31"/>
      <c r="H25" s="31"/>
      <c r="I25" s="111"/>
      <c r="L25" s="110"/>
    </row>
    <row r="26" s="1" customFormat="1" ht="6.96" customHeight="1">
      <c r="B26" s="33"/>
      <c r="I26" s="108"/>
      <c r="L26" s="33"/>
    </row>
    <row r="27" s="1" customFormat="1" ht="6.96" customHeight="1">
      <c r="B27" s="33"/>
      <c r="D27" s="65"/>
      <c r="E27" s="65"/>
      <c r="F27" s="65"/>
      <c r="G27" s="65"/>
      <c r="H27" s="65"/>
      <c r="I27" s="112"/>
      <c r="J27" s="65"/>
      <c r="K27" s="65"/>
      <c r="L27" s="33"/>
    </row>
    <row r="28" s="1" customFormat="1" ht="25.44" customHeight="1">
      <c r="B28" s="33"/>
      <c r="D28" s="113" t="s">
        <v>35</v>
      </c>
      <c r="I28" s="108"/>
      <c r="J28" s="86">
        <f>ROUND(J120, 2)</f>
        <v>0</v>
      </c>
      <c r="L28" s="33"/>
    </row>
    <row r="29" s="1" customFormat="1" ht="6.96" customHeight="1">
      <c r="B29" s="33"/>
      <c r="D29" s="65"/>
      <c r="E29" s="65"/>
      <c r="F29" s="65"/>
      <c r="G29" s="65"/>
      <c r="H29" s="65"/>
      <c r="I29" s="112"/>
      <c r="J29" s="65"/>
      <c r="K29" s="65"/>
      <c r="L29" s="33"/>
    </row>
    <row r="30" s="1" customFormat="1" ht="14.4" customHeight="1">
      <c r="B30" s="33"/>
      <c r="F30" s="37" t="s">
        <v>37</v>
      </c>
      <c r="I30" s="114" t="s">
        <v>36</v>
      </c>
      <c r="J30" s="37" t="s">
        <v>38</v>
      </c>
      <c r="L30" s="33"/>
    </row>
    <row r="31" s="1" customFormat="1" ht="14.4" customHeight="1">
      <c r="B31" s="33"/>
      <c r="D31" s="115" t="s">
        <v>39</v>
      </c>
      <c r="E31" s="27" t="s">
        <v>40</v>
      </c>
      <c r="F31" s="116">
        <f>ROUND((SUM(BE120:BE139)),  2)</f>
        <v>0</v>
      </c>
      <c r="I31" s="117">
        <v>0.20000000000000001</v>
      </c>
      <c r="J31" s="116">
        <f>ROUND(((SUM(BE120:BE139))*I31),  2)</f>
        <v>0</v>
      </c>
      <c r="L31" s="33"/>
    </row>
    <row r="32" s="1" customFormat="1" ht="14.4" customHeight="1">
      <c r="B32" s="33"/>
      <c r="E32" s="27" t="s">
        <v>41</v>
      </c>
      <c r="F32" s="116">
        <f>ROUND((SUM(BF120:BF139)),  2)</f>
        <v>0</v>
      </c>
      <c r="I32" s="117">
        <v>0.20000000000000001</v>
      </c>
      <c r="J32" s="116">
        <f>ROUND(((SUM(BF120:BF139))*I32),  2)</f>
        <v>0</v>
      </c>
      <c r="L32" s="33"/>
    </row>
    <row r="33" hidden="1" s="1" customFormat="1" ht="14.4" customHeight="1">
      <c r="B33" s="33"/>
      <c r="E33" s="27" t="s">
        <v>42</v>
      </c>
      <c r="F33" s="116">
        <f>ROUND((SUM(BG120:BG139)),  2)</f>
        <v>0</v>
      </c>
      <c r="I33" s="117">
        <v>0.20000000000000001</v>
      </c>
      <c r="J33" s="116">
        <f>0</f>
        <v>0</v>
      </c>
      <c r="L33" s="33"/>
    </row>
    <row r="34" hidden="1" s="1" customFormat="1" ht="14.4" customHeight="1">
      <c r="B34" s="33"/>
      <c r="E34" s="27" t="s">
        <v>43</v>
      </c>
      <c r="F34" s="116">
        <f>ROUND((SUM(BH120:BH139)),  2)</f>
        <v>0</v>
      </c>
      <c r="I34" s="117">
        <v>0.20000000000000001</v>
      </c>
      <c r="J34" s="116">
        <f>0</f>
        <v>0</v>
      </c>
      <c r="L34" s="33"/>
    </row>
    <row r="35" hidden="1" s="1" customFormat="1" ht="14.4" customHeight="1">
      <c r="B35" s="33"/>
      <c r="E35" s="27" t="s">
        <v>44</v>
      </c>
      <c r="F35" s="116">
        <f>ROUND((SUM(BI120:BI139)),  2)</f>
        <v>0</v>
      </c>
      <c r="I35" s="117">
        <v>0</v>
      </c>
      <c r="J35" s="116">
        <f>0</f>
        <v>0</v>
      </c>
      <c r="L35" s="33"/>
    </row>
    <row r="36" s="1" customFormat="1" ht="6.96" customHeight="1">
      <c r="B36" s="33"/>
      <c r="I36" s="108"/>
      <c r="L36" s="33"/>
    </row>
    <row r="37" s="1" customFormat="1" ht="25.44" customHeight="1">
      <c r="B37" s="33"/>
      <c r="C37" s="118"/>
      <c r="D37" s="119" t="s">
        <v>45</v>
      </c>
      <c r="E37" s="73"/>
      <c r="F37" s="73"/>
      <c r="G37" s="120" t="s">
        <v>46</v>
      </c>
      <c r="H37" s="121" t="s">
        <v>47</v>
      </c>
      <c r="I37" s="122"/>
      <c r="J37" s="123">
        <f>SUM(J28:J35)</f>
        <v>0</v>
      </c>
      <c r="K37" s="124"/>
      <c r="L37" s="33"/>
    </row>
    <row r="38" s="1" customFormat="1" ht="14.4" customHeight="1">
      <c r="B38" s="33"/>
      <c r="I38" s="108"/>
      <c r="L38" s="33"/>
    </row>
    <row r="39" ht="14.4" customHeight="1">
      <c r="B39" s="17"/>
      <c r="L39" s="17"/>
    </row>
    <row r="40" ht="14.4" customHeight="1">
      <c r="B40" s="17"/>
      <c r="L40" s="17"/>
    </row>
    <row r="41" ht="14.4" customHeight="1">
      <c r="B41" s="17"/>
      <c r="L41" s="17"/>
    </row>
    <row r="42" ht="14.4" customHeight="1">
      <c r="B42" s="17"/>
      <c r="L42" s="17"/>
    </row>
    <row r="43" ht="14.4" customHeight="1">
      <c r="B43" s="17"/>
      <c r="L43" s="17"/>
    </row>
    <row r="44" ht="14.4" customHeight="1">
      <c r="B44" s="17"/>
      <c r="L44" s="17"/>
    </row>
    <row r="45" ht="14.4" customHeight="1">
      <c r="B45" s="17"/>
      <c r="L45" s="17"/>
    </row>
    <row r="46" ht="14.4" customHeight="1">
      <c r="B46" s="17"/>
      <c r="L46" s="17"/>
    </row>
    <row r="47" ht="14.4" customHeight="1">
      <c r="B47" s="17"/>
      <c r="L47" s="17"/>
    </row>
    <row r="48" ht="14.4" customHeight="1">
      <c r="B48" s="17"/>
      <c r="L48" s="17"/>
    </row>
    <row r="49" ht="14.4" customHeight="1">
      <c r="B49" s="17"/>
      <c r="L49" s="17"/>
    </row>
    <row r="50" s="1" customFormat="1" ht="14.4" customHeight="1">
      <c r="B50" s="33"/>
      <c r="D50" s="49" t="s">
        <v>48</v>
      </c>
      <c r="E50" s="50"/>
      <c r="F50" s="50"/>
      <c r="G50" s="49" t="s">
        <v>49</v>
      </c>
      <c r="H50" s="50"/>
      <c r="I50" s="125"/>
      <c r="J50" s="50"/>
      <c r="K50" s="50"/>
      <c r="L50" s="33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1" customFormat="1">
      <c r="B61" s="33"/>
      <c r="D61" s="51" t="s">
        <v>50</v>
      </c>
      <c r="E61" s="35"/>
      <c r="F61" s="126" t="s">
        <v>51</v>
      </c>
      <c r="G61" s="51" t="s">
        <v>50</v>
      </c>
      <c r="H61" s="35"/>
      <c r="I61" s="127"/>
      <c r="J61" s="128" t="s">
        <v>51</v>
      </c>
      <c r="K61" s="35"/>
      <c r="L61" s="33"/>
    </row>
    <row r="62">
      <c r="B62" s="17"/>
      <c r="L62" s="17"/>
    </row>
    <row r="63">
      <c r="B63" s="17"/>
      <c r="L63" s="17"/>
    </row>
    <row r="64">
      <c r="B64" s="17"/>
      <c r="L64" s="17"/>
    </row>
    <row r="65" s="1" customFormat="1">
      <c r="B65" s="33"/>
      <c r="D65" s="49" t="s">
        <v>52</v>
      </c>
      <c r="E65" s="50"/>
      <c r="F65" s="50"/>
      <c r="G65" s="49" t="s">
        <v>53</v>
      </c>
      <c r="H65" s="50"/>
      <c r="I65" s="125"/>
      <c r="J65" s="50"/>
      <c r="K65" s="50"/>
      <c r="L65" s="33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1" customFormat="1">
      <c r="B76" s="33"/>
      <c r="D76" s="51" t="s">
        <v>50</v>
      </c>
      <c r="E76" s="35"/>
      <c r="F76" s="126" t="s">
        <v>51</v>
      </c>
      <c r="G76" s="51" t="s">
        <v>50</v>
      </c>
      <c r="H76" s="35"/>
      <c r="I76" s="127"/>
      <c r="J76" s="128" t="s">
        <v>51</v>
      </c>
      <c r="K76" s="35"/>
      <c r="L76" s="33"/>
    </row>
    <row r="77" s="1" customFormat="1" ht="14.4" customHeight="1">
      <c r="B77" s="52"/>
      <c r="C77" s="53"/>
      <c r="D77" s="53"/>
      <c r="E77" s="53"/>
      <c r="F77" s="53"/>
      <c r="G77" s="53"/>
      <c r="H77" s="53"/>
      <c r="I77" s="129"/>
      <c r="J77" s="53"/>
      <c r="K77" s="53"/>
      <c r="L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130"/>
      <c r="J81" s="55"/>
      <c r="K81" s="55"/>
      <c r="L81" s="33"/>
    </row>
    <row r="82" s="1" customFormat="1" ht="24.96" customHeight="1">
      <c r="B82" s="33"/>
      <c r="C82" s="18" t="s">
        <v>83</v>
      </c>
      <c r="I82" s="108"/>
      <c r="L82" s="33"/>
    </row>
    <row r="83" s="1" customFormat="1" ht="6.96" customHeight="1">
      <c r="B83" s="33"/>
      <c r="I83" s="108"/>
      <c r="L83" s="33"/>
    </row>
    <row r="84" s="1" customFormat="1" ht="12" customHeight="1">
      <c r="B84" s="33"/>
      <c r="C84" s="27" t="s">
        <v>14</v>
      </c>
      <c r="I84" s="108"/>
      <c r="L84" s="33"/>
    </row>
    <row r="85" s="1" customFormat="1" ht="16.5" customHeight="1">
      <c r="B85" s="33"/>
      <c r="E85" s="59" t="str">
        <f>E7</f>
        <v>Rekonštrukcia hlavnej tribúny štadióna SLAVOJ Trebišov - výmena drevenej podlahy za oceľovú</v>
      </c>
      <c r="F85" s="1"/>
      <c r="G85" s="1"/>
      <c r="H85" s="1"/>
      <c r="I85" s="108"/>
      <c r="L85" s="33"/>
    </row>
    <row r="86" s="1" customFormat="1" ht="6.96" customHeight="1">
      <c r="B86" s="33"/>
      <c r="I86" s="108"/>
      <c r="L86" s="33"/>
    </row>
    <row r="87" s="1" customFormat="1" ht="12" customHeight="1">
      <c r="B87" s="33"/>
      <c r="C87" s="27" t="s">
        <v>18</v>
      </c>
      <c r="F87" s="22" t="str">
        <f>F10</f>
        <v>Trebišov</v>
      </c>
      <c r="I87" s="109" t="s">
        <v>20</v>
      </c>
      <c r="J87" s="61" t="str">
        <f>IF(J10="","",J10)</f>
        <v>20. 8. 2019</v>
      </c>
      <c r="L87" s="33"/>
    </row>
    <row r="88" s="1" customFormat="1" ht="6.96" customHeight="1">
      <c r="B88" s="33"/>
      <c r="I88" s="108"/>
      <c r="L88" s="33"/>
    </row>
    <row r="89" s="1" customFormat="1" ht="27.9" customHeight="1">
      <c r="B89" s="33"/>
      <c r="C89" s="27" t="s">
        <v>22</v>
      </c>
      <c r="F89" s="22" t="str">
        <f>E13</f>
        <v>Mesto Trebišov</v>
      </c>
      <c r="I89" s="109" t="s">
        <v>28</v>
      </c>
      <c r="J89" s="31" t="str">
        <f>E19</f>
        <v>APRO s.r.o. Trebišov</v>
      </c>
      <c r="L89" s="33"/>
    </row>
    <row r="90" s="1" customFormat="1" ht="15.15" customHeight="1">
      <c r="B90" s="33"/>
      <c r="C90" s="27" t="s">
        <v>26</v>
      </c>
      <c r="F90" s="22" t="str">
        <f>IF(E16="","",E16)</f>
        <v>Vyplň údaj</v>
      </c>
      <c r="I90" s="109" t="s">
        <v>32</v>
      </c>
      <c r="J90" s="31" t="str">
        <f>E22</f>
        <v xml:space="preserve"> </v>
      </c>
      <c r="L90" s="33"/>
    </row>
    <row r="91" s="1" customFormat="1" ht="10.32" customHeight="1">
      <c r="B91" s="33"/>
      <c r="I91" s="108"/>
      <c r="L91" s="33"/>
    </row>
    <row r="92" s="1" customFormat="1" ht="29.28" customHeight="1">
      <c r="B92" s="33"/>
      <c r="C92" s="131" t="s">
        <v>84</v>
      </c>
      <c r="D92" s="118"/>
      <c r="E92" s="118"/>
      <c r="F92" s="118"/>
      <c r="G92" s="118"/>
      <c r="H92" s="118"/>
      <c r="I92" s="132"/>
      <c r="J92" s="133" t="s">
        <v>85</v>
      </c>
      <c r="K92" s="118"/>
      <c r="L92" s="33"/>
    </row>
    <row r="93" s="1" customFormat="1" ht="10.32" customHeight="1">
      <c r="B93" s="33"/>
      <c r="I93" s="108"/>
      <c r="L93" s="33"/>
    </row>
    <row r="94" s="1" customFormat="1" ht="22.8" customHeight="1">
      <c r="B94" s="33"/>
      <c r="C94" s="134" t="s">
        <v>86</v>
      </c>
      <c r="I94" s="108"/>
      <c r="J94" s="86">
        <f>J120</f>
        <v>0</v>
      </c>
      <c r="L94" s="33"/>
      <c r="AU94" s="14" t="s">
        <v>87</v>
      </c>
    </row>
    <row r="95" s="8" customFormat="1" ht="24.96" customHeight="1">
      <c r="B95" s="135"/>
      <c r="D95" s="136" t="s">
        <v>88</v>
      </c>
      <c r="E95" s="137"/>
      <c r="F95" s="137"/>
      <c r="G95" s="137"/>
      <c r="H95" s="137"/>
      <c r="I95" s="138"/>
      <c r="J95" s="139">
        <f>J121</f>
        <v>0</v>
      </c>
      <c r="L95" s="135"/>
    </row>
    <row r="96" s="9" customFormat="1" ht="19.92" customHeight="1">
      <c r="B96" s="140"/>
      <c r="D96" s="141" t="s">
        <v>89</v>
      </c>
      <c r="E96" s="142"/>
      <c r="F96" s="142"/>
      <c r="G96" s="142"/>
      <c r="H96" s="142"/>
      <c r="I96" s="143"/>
      <c r="J96" s="144">
        <f>J122</f>
        <v>0</v>
      </c>
      <c r="L96" s="140"/>
    </row>
    <row r="97" s="9" customFormat="1" ht="19.92" customHeight="1">
      <c r="B97" s="140"/>
      <c r="D97" s="141" t="s">
        <v>90</v>
      </c>
      <c r="E97" s="142"/>
      <c r="F97" s="142"/>
      <c r="G97" s="142"/>
      <c r="H97" s="142"/>
      <c r="I97" s="143"/>
      <c r="J97" s="144">
        <f>J124</f>
        <v>0</v>
      </c>
      <c r="L97" s="140"/>
    </row>
    <row r="98" s="8" customFormat="1" ht="24.96" customHeight="1">
      <c r="B98" s="135"/>
      <c r="D98" s="136" t="s">
        <v>91</v>
      </c>
      <c r="E98" s="137"/>
      <c r="F98" s="137"/>
      <c r="G98" s="137"/>
      <c r="H98" s="137"/>
      <c r="I98" s="138"/>
      <c r="J98" s="139">
        <f>J126</f>
        <v>0</v>
      </c>
      <c r="L98" s="135"/>
    </row>
    <row r="99" s="9" customFormat="1" ht="19.92" customHeight="1">
      <c r="B99" s="140"/>
      <c r="D99" s="141" t="s">
        <v>92</v>
      </c>
      <c r="E99" s="142"/>
      <c r="F99" s="142"/>
      <c r="G99" s="142"/>
      <c r="H99" s="142"/>
      <c r="I99" s="143"/>
      <c r="J99" s="144">
        <f>J127</f>
        <v>0</v>
      </c>
      <c r="L99" s="140"/>
    </row>
    <row r="100" s="9" customFormat="1" ht="19.92" customHeight="1">
      <c r="B100" s="140"/>
      <c r="D100" s="141" t="s">
        <v>93</v>
      </c>
      <c r="E100" s="142"/>
      <c r="F100" s="142"/>
      <c r="G100" s="142"/>
      <c r="H100" s="142"/>
      <c r="I100" s="143"/>
      <c r="J100" s="144">
        <f>J132</f>
        <v>0</v>
      </c>
      <c r="L100" s="140"/>
    </row>
    <row r="101" s="8" customFormat="1" ht="24.96" customHeight="1">
      <c r="B101" s="135"/>
      <c r="D101" s="136" t="s">
        <v>94</v>
      </c>
      <c r="E101" s="137"/>
      <c r="F101" s="137"/>
      <c r="G101" s="137"/>
      <c r="H101" s="137"/>
      <c r="I101" s="138"/>
      <c r="J101" s="139">
        <f>J136</f>
        <v>0</v>
      </c>
      <c r="L101" s="135"/>
    </row>
    <row r="102" s="9" customFormat="1" ht="19.92" customHeight="1">
      <c r="B102" s="140"/>
      <c r="D102" s="141" t="s">
        <v>95</v>
      </c>
      <c r="E102" s="142"/>
      <c r="F102" s="142"/>
      <c r="G102" s="142"/>
      <c r="H102" s="142"/>
      <c r="I102" s="143"/>
      <c r="J102" s="144">
        <f>J137</f>
        <v>0</v>
      </c>
      <c r="L102" s="140"/>
    </row>
    <row r="103" s="1" customFormat="1" ht="21.84" customHeight="1">
      <c r="B103" s="33"/>
      <c r="I103" s="108"/>
      <c r="L103" s="33"/>
    </row>
    <row r="104" s="1" customFormat="1" ht="6.96" customHeight="1">
      <c r="B104" s="52"/>
      <c r="C104" s="53"/>
      <c r="D104" s="53"/>
      <c r="E104" s="53"/>
      <c r="F104" s="53"/>
      <c r="G104" s="53"/>
      <c r="H104" s="53"/>
      <c r="I104" s="129"/>
      <c r="J104" s="53"/>
      <c r="K104" s="53"/>
      <c r="L104" s="33"/>
    </row>
    <row r="108" s="1" customFormat="1" ht="6.96" customHeight="1">
      <c r="B108" s="54"/>
      <c r="C108" s="55"/>
      <c r="D108" s="55"/>
      <c r="E108" s="55"/>
      <c r="F108" s="55"/>
      <c r="G108" s="55"/>
      <c r="H108" s="55"/>
      <c r="I108" s="130"/>
      <c r="J108" s="55"/>
      <c r="K108" s="55"/>
      <c r="L108" s="33"/>
    </row>
    <row r="109" s="1" customFormat="1" ht="24.96" customHeight="1">
      <c r="B109" s="33"/>
      <c r="C109" s="18" t="s">
        <v>96</v>
      </c>
      <c r="I109" s="108"/>
      <c r="L109" s="33"/>
    </row>
    <row r="110" s="1" customFormat="1" ht="6.96" customHeight="1">
      <c r="B110" s="33"/>
      <c r="I110" s="108"/>
      <c r="L110" s="33"/>
    </row>
    <row r="111" s="1" customFormat="1" ht="12" customHeight="1">
      <c r="B111" s="33"/>
      <c r="C111" s="27" t="s">
        <v>14</v>
      </c>
      <c r="I111" s="108"/>
      <c r="L111" s="33"/>
    </row>
    <row r="112" s="1" customFormat="1" ht="16.5" customHeight="1">
      <c r="B112" s="33"/>
      <c r="E112" s="59" t="str">
        <f>E7</f>
        <v>Rekonštrukcia hlavnej tribúny štadióna SLAVOJ Trebišov - výmena drevenej podlahy za oceľovú</v>
      </c>
      <c r="F112" s="1"/>
      <c r="G112" s="1"/>
      <c r="H112" s="1"/>
      <c r="I112" s="108"/>
      <c r="L112" s="33"/>
    </row>
    <row r="113" s="1" customFormat="1" ht="6.96" customHeight="1">
      <c r="B113" s="33"/>
      <c r="I113" s="108"/>
      <c r="L113" s="33"/>
    </row>
    <row r="114" s="1" customFormat="1" ht="12" customHeight="1">
      <c r="B114" s="33"/>
      <c r="C114" s="27" t="s">
        <v>18</v>
      </c>
      <c r="F114" s="22" t="str">
        <f>F10</f>
        <v>Trebišov</v>
      </c>
      <c r="I114" s="109" t="s">
        <v>20</v>
      </c>
      <c r="J114" s="61" t="str">
        <f>IF(J10="","",J10)</f>
        <v>20. 8. 2019</v>
      </c>
      <c r="L114" s="33"/>
    </row>
    <row r="115" s="1" customFormat="1" ht="6.96" customHeight="1">
      <c r="B115" s="33"/>
      <c r="I115" s="108"/>
      <c r="L115" s="33"/>
    </row>
    <row r="116" s="1" customFormat="1" ht="27.9" customHeight="1">
      <c r="B116" s="33"/>
      <c r="C116" s="27" t="s">
        <v>22</v>
      </c>
      <c r="F116" s="22" t="str">
        <f>E13</f>
        <v>Mesto Trebišov</v>
      </c>
      <c r="I116" s="109" t="s">
        <v>28</v>
      </c>
      <c r="J116" s="31" t="str">
        <f>E19</f>
        <v>APRO s.r.o. Trebišov</v>
      </c>
      <c r="L116" s="33"/>
    </row>
    <row r="117" s="1" customFormat="1" ht="15.15" customHeight="1">
      <c r="B117" s="33"/>
      <c r="C117" s="27" t="s">
        <v>26</v>
      </c>
      <c r="F117" s="22" t="str">
        <f>IF(E16="","",E16)</f>
        <v>Vyplň údaj</v>
      </c>
      <c r="I117" s="109" t="s">
        <v>32</v>
      </c>
      <c r="J117" s="31" t="str">
        <f>E22</f>
        <v xml:space="preserve"> </v>
      </c>
      <c r="L117" s="33"/>
    </row>
    <row r="118" s="1" customFormat="1" ht="10.32" customHeight="1">
      <c r="B118" s="33"/>
      <c r="I118" s="108"/>
      <c r="L118" s="33"/>
    </row>
    <row r="119" s="10" customFormat="1" ht="29.28" customHeight="1">
      <c r="B119" s="145"/>
      <c r="C119" s="146" t="s">
        <v>97</v>
      </c>
      <c r="D119" s="147" t="s">
        <v>60</v>
      </c>
      <c r="E119" s="147" t="s">
        <v>56</v>
      </c>
      <c r="F119" s="147" t="s">
        <v>57</v>
      </c>
      <c r="G119" s="147" t="s">
        <v>98</v>
      </c>
      <c r="H119" s="147" t="s">
        <v>99</v>
      </c>
      <c r="I119" s="148" t="s">
        <v>100</v>
      </c>
      <c r="J119" s="149" t="s">
        <v>85</v>
      </c>
      <c r="K119" s="150" t="s">
        <v>101</v>
      </c>
      <c r="L119" s="145"/>
      <c r="M119" s="78" t="s">
        <v>1</v>
      </c>
      <c r="N119" s="79" t="s">
        <v>39</v>
      </c>
      <c r="O119" s="79" t="s">
        <v>102</v>
      </c>
      <c r="P119" s="79" t="s">
        <v>103</v>
      </c>
      <c r="Q119" s="79" t="s">
        <v>104</v>
      </c>
      <c r="R119" s="79" t="s">
        <v>105</v>
      </c>
      <c r="S119" s="79" t="s">
        <v>106</v>
      </c>
      <c r="T119" s="80" t="s">
        <v>107</v>
      </c>
    </row>
    <row r="120" s="1" customFormat="1" ht="22.8" customHeight="1">
      <c r="B120" s="33"/>
      <c r="C120" s="83" t="s">
        <v>86</v>
      </c>
      <c r="I120" s="108"/>
      <c r="J120" s="151">
        <f>BK120</f>
        <v>0</v>
      </c>
      <c r="L120" s="33"/>
      <c r="M120" s="81"/>
      <c r="N120" s="65"/>
      <c r="O120" s="65"/>
      <c r="P120" s="152">
        <f>P121+P126+P136</f>
        <v>0</v>
      </c>
      <c r="Q120" s="65"/>
      <c r="R120" s="152">
        <f>R121+R126+R136</f>
        <v>26.96392148</v>
      </c>
      <c r="S120" s="65"/>
      <c r="T120" s="153">
        <f>T121+T126+T136</f>
        <v>0</v>
      </c>
      <c r="AT120" s="14" t="s">
        <v>74</v>
      </c>
      <c r="AU120" s="14" t="s">
        <v>87</v>
      </c>
      <c r="BK120" s="154">
        <f>BK121+BK126+BK136</f>
        <v>0</v>
      </c>
    </row>
    <row r="121" s="11" customFormat="1" ht="25.92" customHeight="1">
      <c r="B121" s="155"/>
      <c r="D121" s="156" t="s">
        <v>74</v>
      </c>
      <c r="E121" s="157" t="s">
        <v>108</v>
      </c>
      <c r="F121" s="157" t="s">
        <v>109</v>
      </c>
      <c r="I121" s="158"/>
      <c r="J121" s="159">
        <f>BK121</f>
        <v>0</v>
      </c>
      <c r="L121" s="155"/>
      <c r="M121" s="160"/>
      <c r="N121" s="161"/>
      <c r="O121" s="161"/>
      <c r="P121" s="162">
        <f>P122+P124</f>
        <v>0</v>
      </c>
      <c r="Q121" s="161"/>
      <c r="R121" s="162">
        <f>R122+R124</f>
        <v>0.25379999999999997</v>
      </c>
      <c r="S121" s="161"/>
      <c r="T121" s="163">
        <f>T122+T124</f>
        <v>0</v>
      </c>
      <c r="AR121" s="156" t="s">
        <v>80</v>
      </c>
      <c r="AT121" s="164" t="s">
        <v>74</v>
      </c>
      <c r="AU121" s="164" t="s">
        <v>75</v>
      </c>
      <c r="AY121" s="156" t="s">
        <v>110</v>
      </c>
      <c r="BK121" s="165">
        <f>BK122+BK124</f>
        <v>0</v>
      </c>
    </row>
    <row r="122" s="11" customFormat="1" ht="22.8" customHeight="1">
      <c r="B122" s="155"/>
      <c r="D122" s="156" t="s">
        <v>74</v>
      </c>
      <c r="E122" s="166" t="s">
        <v>111</v>
      </c>
      <c r="F122" s="166" t="s">
        <v>112</v>
      </c>
      <c r="I122" s="158"/>
      <c r="J122" s="167">
        <f>BK122</f>
        <v>0</v>
      </c>
      <c r="L122" s="155"/>
      <c r="M122" s="160"/>
      <c r="N122" s="161"/>
      <c r="O122" s="161"/>
      <c r="P122" s="162">
        <f>P123</f>
        <v>0</v>
      </c>
      <c r="Q122" s="161"/>
      <c r="R122" s="162">
        <f>R123</f>
        <v>0.25379999999999997</v>
      </c>
      <c r="S122" s="161"/>
      <c r="T122" s="163">
        <f>T123</f>
        <v>0</v>
      </c>
      <c r="AR122" s="156" t="s">
        <v>80</v>
      </c>
      <c r="AT122" s="164" t="s">
        <v>74</v>
      </c>
      <c r="AU122" s="164" t="s">
        <v>80</v>
      </c>
      <c r="AY122" s="156" t="s">
        <v>110</v>
      </c>
      <c r="BK122" s="165">
        <f>BK123</f>
        <v>0</v>
      </c>
    </row>
    <row r="123" s="1" customFormat="1" ht="24" customHeight="1">
      <c r="B123" s="168"/>
      <c r="C123" s="169" t="s">
        <v>80</v>
      </c>
      <c r="D123" s="169" t="s">
        <v>113</v>
      </c>
      <c r="E123" s="170" t="s">
        <v>114</v>
      </c>
      <c r="F123" s="171" t="s">
        <v>115</v>
      </c>
      <c r="G123" s="172" t="s">
        <v>116</v>
      </c>
      <c r="H123" s="173">
        <v>540</v>
      </c>
      <c r="I123" s="174"/>
      <c r="J123" s="173">
        <f>ROUND(I123*H123,3)</f>
        <v>0</v>
      </c>
      <c r="K123" s="171" t="s">
        <v>1</v>
      </c>
      <c r="L123" s="33"/>
      <c r="M123" s="175" t="s">
        <v>1</v>
      </c>
      <c r="N123" s="176" t="s">
        <v>41</v>
      </c>
      <c r="O123" s="69"/>
      <c r="P123" s="177">
        <f>O123*H123</f>
        <v>0</v>
      </c>
      <c r="Q123" s="177">
        <v>0.00046999999999999999</v>
      </c>
      <c r="R123" s="177">
        <f>Q123*H123</f>
        <v>0.25379999999999997</v>
      </c>
      <c r="S123" s="177">
        <v>0</v>
      </c>
      <c r="T123" s="178">
        <f>S123*H123</f>
        <v>0</v>
      </c>
      <c r="AR123" s="179" t="s">
        <v>117</v>
      </c>
      <c r="AT123" s="179" t="s">
        <v>113</v>
      </c>
      <c r="AU123" s="179" t="s">
        <v>118</v>
      </c>
      <c r="AY123" s="14" t="s">
        <v>110</v>
      </c>
      <c r="BE123" s="180">
        <f>IF(N123="základná",J123,0)</f>
        <v>0</v>
      </c>
      <c r="BF123" s="180">
        <f>IF(N123="znížená",J123,0)</f>
        <v>0</v>
      </c>
      <c r="BG123" s="180">
        <f>IF(N123="zákl. prenesená",J123,0)</f>
        <v>0</v>
      </c>
      <c r="BH123" s="180">
        <f>IF(N123="zníž. prenesená",J123,0)</f>
        <v>0</v>
      </c>
      <c r="BI123" s="180">
        <f>IF(N123="nulová",J123,0)</f>
        <v>0</v>
      </c>
      <c r="BJ123" s="14" t="s">
        <v>118</v>
      </c>
      <c r="BK123" s="181">
        <f>ROUND(I123*H123,3)</f>
        <v>0</v>
      </c>
      <c r="BL123" s="14" t="s">
        <v>117</v>
      </c>
      <c r="BM123" s="179" t="s">
        <v>119</v>
      </c>
    </row>
    <row r="124" s="11" customFormat="1" ht="22.8" customHeight="1">
      <c r="B124" s="155"/>
      <c r="D124" s="156" t="s">
        <v>74</v>
      </c>
      <c r="E124" s="166" t="s">
        <v>120</v>
      </c>
      <c r="F124" s="166" t="s">
        <v>121</v>
      </c>
      <c r="I124" s="158"/>
      <c r="J124" s="167">
        <f>BK124</f>
        <v>0</v>
      </c>
      <c r="L124" s="155"/>
      <c r="M124" s="160"/>
      <c r="N124" s="161"/>
      <c r="O124" s="161"/>
      <c r="P124" s="162">
        <f>P125</f>
        <v>0</v>
      </c>
      <c r="Q124" s="161"/>
      <c r="R124" s="162">
        <f>R125</f>
        <v>0</v>
      </c>
      <c r="S124" s="161"/>
      <c r="T124" s="163">
        <f>T125</f>
        <v>0</v>
      </c>
      <c r="AR124" s="156" t="s">
        <v>80</v>
      </c>
      <c r="AT124" s="164" t="s">
        <v>74</v>
      </c>
      <c r="AU124" s="164" t="s">
        <v>80</v>
      </c>
      <c r="AY124" s="156" t="s">
        <v>110</v>
      </c>
      <c r="BK124" s="165">
        <f>BK125</f>
        <v>0</v>
      </c>
    </row>
    <row r="125" s="1" customFormat="1" ht="24" customHeight="1">
      <c r="B125" s="168"/>
      <c r="C125" s="169" t="s">
        <v>118</v>
      </c>
      <c r="D125" s="169" t="s">
        <v>113</v>
      </c>
      <c r="E125" s="170" t="s">
        <v>122</v>
      </c>
      <c r="F125" s="171" t="s">
        <v>123</v>
      </c>
      <c r="G125" s="172" t="s">
        <v>124</v>
      </c>
      <c r="H125" s="173">
        <v>0.254</v>
      </c>
      <c r="I125" s="174"/>
      <c r="J125" s="173">
        <f>ROUND(I125*H125,3)</f>
        <v>0</v>
      </c>
      <c r="K125" s="171" t="s">
        <v>125</v>
      </c>
      <c r="L125" s="33"/>
      <c r="M125" s="175" t="s">
        <v>1</v>
      </c>
      <c r="N125" s="176" t="s">
        <v>41</v>
      </c>
      <c r="O125" s="69"/>
      <c r="P125" s="177">
        <f>O125*H125</f>
        <v>0</v>
      </c>
      <c r="Q125" s="177">
        <v>0</v>
      </c>
      <c r="R125" s="177">
        <f>Q125*H125</f>
        <v>0</v>
      </c>
      <c r="S125" s="177">
        <v>0</v>
      </c>
      <c r="T125" s="178">
        <f>S125*H125</f>
        <v>0</v>
      </c>
      <c r="AR125" s="179" t="s">
        <v>117</v>
      </c>
      <c r="AT125" s="179" t="s">
        <v>113</v>
      </c>
      <c r="AU125" s="179" t="s">
        <v>118</v>
      </c>
      <c r="AY125" s="14" t="s">
        <v>110</v>
      </c>
      <c r="BE125" s="180">
        <f>IF(N125="základná",J125,0)</f>
        <v>0</v>
      </c>
      <c r="BF125" s="180">
        <f>IF(N125="znížená",J125,0)</f>
        <v>0</v>
      </c>
      <c r="BG125" s="180">
        <f>IF(N125="zákl. prenesená",J125,0)</f>
        <v>0</v>
      </c>
      <c r="BH125" s="180">
        <f>IF(N125="zníž. prenesená",J125,0)</f>
        <v>0</v>
      </c>
      <c r="BI125" s="180">
        <f>IF(N125="nulová",J125,0)</f>
        <v>0</v>
      </c>
      <c r="BJ125" s="14" t="s">
        <v>118</v>
      </c>
      <c r="BK125" s="181">
        <f>ROUND(I125*H125,3)</f>
        <v>0</v>
      </c>
      <c r="BL125" s="14" t="s">
        <v>117</v>
      </c>
      <c r="BM125" s="179" t="s">
        <v>126</v>
      </c>
    </row>
    <row r="126" s="11" customFormat="1" ht="25.92" customHeight="1">
      <c r="B126" s="155"/>
      <c r="D126" s="156" t="s">
        <v>74</v>
      </c>
      <c r="E126" s="157" t="s">
        <v>127</v>
      </c>
      <c r="F126" s="157" t="s">
        <v>128</v>
      </c>
      <c r="I126" s="158"/>
      <c r="J126" s="159">
        <f>BK126</f>
        <v>0</v>
      </c>
      <c r="L126" s="155"/>
      <c r="M126" s="160"/>
      <c r="N126" s="161"/>
      <c r="O126" s="161"/>
      <c r="P126" s="162">
        <f>P127+P132</f>
        <v>0</v>
      </c>
      <c r="Q126" s="161"/>
      <c r="R126" s="162">
        <f>R127+R132</f>
        <v>24.577121480000002</v>
      </c>
      <c r="S126" s="161"/>
      <c r="T126" s="163">
        <f>T127+T132</f>
        <v>0</v>
      </c>
      <c r="AR126" s="156" t="s">
        <v>118</v>
      </c>
      <c r="AT126" s="164" t="s">
        <v>74</v>
      </c>
      <c r="AU126" s="164" t="s">
        <v>75</v>
      </c>
      <c r="AY126" s="156" t="s">
        <v>110</v>
      </c>
      <c r="BK126" s="165">
        <f>BK127+BK132</f>
        <v>0</v>
      </c>
    </row>
    <row r="127" s="11" customFormat="1" ht="22.8" customHeight="1">
      <c r="B127" s="155"/>
      <c r="D127" s="156" t="s">
        <v>74</v>
      </c>
      <c r="E127" s="166" t="s">
        <v>129</v>
      </c>
      <c r="F127" s="166" t="s">
        <v>130</v>
      </c>
      <c r="I127" s="158"/>
      <c r="J127" s="167">
        <f>BK127</f>
        <v>0</v>
      </c>
      <c r="L127" s="155"/>
      <c r="M127" s="160"/>
      <c r="N127" s="161"/>
      <c r="O127" s="161"/>
      <c r="P127" s="162">
        <f>SUM(P128:P131)</f>
        <v>0</v>
      </c>
      <c r="Q127" s="161"/>
      <c r="R127" s="162">
        <f>SUM(R128:R131)</f>
        <v>24.261113000000002</v>
      </c>
      <c r="S127" s="161"/>
      <c r="T127" s="163">
        <f>SUM(T128:T131)</f>
        <v>0</v>
      </c>
      <c r="AR127" s="156" t="s">
        <v>118</v>
      </c>
      <c r="AT127" s="164" t="s">
        <v>74</v>
      </c>
      <c r="AU127" s="164" t="s">
        <v>80</v>
      </c>
      <c r="AY127" s="156" t="s">
        <v>110</v>
      </c>
      <c r="BK127" s="165">
        <f>SUM(BK128:BK131)</f>
        <v>0</v>
      </c>
    </row>
    <row r="128" s="1" customFormat="1" ht="24" customHeight="1">
      <c r="B128" s="168"/>
      <c r="C128" s="169" t="s">
        <v>131</v>
      </c>
      <c r="D128" s="169" t="s">
        <v>113</v>
      </c>
      <c r="E128" s="170" t="s">
        <v>132</v>
      </c>
      <c r="F128" s="171" t="s">
        <v>133</v>
      </c>
      <c r="G128" s="172" t="s">
        <v>134</v>
      </c>
      <c r="H128" s="173">
        <v>38.259999999999998</v>
      </c>
      <c r="I128" s="174"/>
      <c r="J128" s="173">
        <f>ROUND(I128*H128,3)</f>
        <v>0</v>
      </c>
      <c r="K128" s="171" t="s">
        <v>1</v>
      </c>
      <c r="L128" s="33"/>
      <c r="M128" s="175" t="s">
        <v>1</v>
      </c>
      <c r="N128" s="176" t="s">
        <v>41</v>
      </c>
      <c r="O128" s="69"/>
      <c r="P128" s="177">
        <f>O128*H128</f>
        <v>0</v>
      </c>
      <c r="Q128" s="177">
        <v>5.0000000000000002E-05</v>
      </c>
      <c r="R128" s="177">
        <f>Q128*H128</f>
        <v>0.001913</v>
      </c>
      <c r="S128" s="177">
        <v>0</v>
      </c>
      <c r="T128" s="178">
        <f>S128*H128</f>
        <v>0</v>
      </c>
      <c r="AR128" s="179" t="s">
        <v>135</v>
      </c>
      <c r="AT128" s="179" t="s">
        <v>113</v>
      </c>
      <c r="AU128" s="179" t="s">
        <v>118</v>
      </c>
      <c r="AY128" s="14" t="s">
        <v>110</v>
      </c>
      <c r="BE128" s="180">
        <f>IF(N128="základná",J128,0)</f>
        <v>0</v>
      </c>
      <c r="BF128" s="180">
        <f>IF(N128="znížená",J128,0)</f>
        <v>0</v>
      </c>
      <c r="BG128" s="180">
        <f>IF(N128="zákl. prenesená",J128,0)</f>
        <v>0</v>
      </c>
      <c r="BH128" s="180">
        <f>IF(N128="zníž. prenesená",J128,0)</f>
        <v>0</v>
      </c>
      <c r="BI128" s="180">
        <f>IF(N128="nulová",J128,0)</f>
        <v>0</v>
      </c>
      <c r="BJ128" s="14" t="s">
        <v>118</v>
      </c>
      <c r="BK128" s="181">
        <f>ROUND(I128*H128,3)</f>
        <v>0</v>
      </c>
      <c r="BL128" s="14" t="s">
        <v>135</v>
      </c>
      <c r="BM128" s="179" t="s">
        <v>136</v>
      </c>
    </row>
    <row r="129" s="1" customFormat="1" ht="24" customHeight="1">
      <c r="B129" s="168"/>
      <c r="C129" s="169" t="s">
        <v>117</v>
      </c>
      <c r="D129" s="169" t="s">
        <v>113</v>
      </c>
      <c r="E129" s="170" t="s">
        <v>137</v>
      </c>
      <c r="F129" s="171" t="s">
        <v>138</v>
      </c>
      <c r="G129" s="172" t="s">
        <v>139</v>
      </c>
      <c r="H129" s="173">
        <v>21660</v>
      </c>
      <c r="I129" s="174"/>
      <c r="J129" s="173">
        <f>ROUND(I129*H129,3)</f>
        <v>0</v>
      </c>
      <c r="K129" s="171" t="s">
        <v>125</v>
      </c>
      <c r="L129" s="33"/>
      <c r="M129" s="175" t="s">
        <v>1</v>
      </c>
      <c r="N129" s="176" t="s">
        <v>41</v>
      </c>
      <c r="O129" s="69"/>
      <c r="P129" s="177">
        <f>O129*H129</f>
        <v>0</v>
      </c>
      <c r="Q129" s="177">
        <v>5.0000000000000002E-05</v>
      </c>
      <c r="R129" s="177">
        <f>Q129*H129</f>
        <v>1.083</v>
      </c>
      <c r="S129" s="177">
        <v>0</v>
      </c>
      <c r="T129" s="178">
        <f>S129*H129</f>
        <v>0</v>
      </c>
      <c r="AR129" s="179" t="s">
        <v>135</v>
      </c>
      <c r="AT129" s="179" t="s">
        <v>113</v>
      </c>
      <c r="AU129" s="179" t="s">
        <v>118</v>
      </c>
      <c r="AY129" s="14" t="s">
        <v>110</v>
      </c>
      <c r="BE129" s="180">
        <f>IF(N129="základná",J129,0)</f>
        <v>0</v>
      </c>
      <c r="BF129" s="180">
        <f>IF(N129="znížená",J129,0)</f>
        <v>0</v>
      </c>
      <c r="BG129" s="180">
        <f>IF(N129="zákl. prenesená",J129,0)</f>
        <v>0</v>
      </c>
      <c r="BH129" s="180">
        <f>IF(N129="zníž. prenesená",J129,0)</f>
        <v>0</v>
      </c>
      <c r="BI129" s="180">
        <f>IF(N129="nulová",J129,0)</f>
        <v>0</v>
      </c>
      <c r="BJ129" s="14" t="s">
        <v>118</v>
      </c>
      <c r="BK129" s="181">
        <f>ROUND(I129*H129,3)</f>
        <v>0</v>
      </c>
      <c r="BL129" s="14" t="s">
        <v>135</v>
      </c>
      <c r="BM129" s="179" t="s">
        <v>140</v>
      </c>
    </row>
    <row r="130" s="1" customFormat="1" ht="16.5" customHeight="1">
      <c r="B130" s="168"/>
      <c r="C130" s="182" t="s">
        <v>141</v>
      </c>
      <c r="D130" s="182" t="s">
        <v>142</v>
      </c>
      <c r="E130" s="183" t="s">
        <v>143</v>
      </c>
      <c r="F130" s="184" t="s">
        <v>144</v>
      </c>
      <c r="G130" s="185" t="s">
        <v>139</v>
      </c>
      <c r="H130" s="186">
        <v>23176.200000000001</v>
      </c>
      <c r="I130" s="187"/>
      <c r="J130" s="186">
        <f>ROUND(I130*H130,3)</f>
        <v>0</v>
      </c>
      <c r="K130" s="184" t="s">
        <v>125</v>
      </c>
      <c r="L130" s="188"/>
      <c r="M130" s="189" t="s">
        <v>1</v>
      </c>
      <c r="N130" s="190" t="s">
        <v>41</v>
      </c>
      <c r="O130" s="69"/>
      <c r="P130" s="177">
        <f>O130*H130</f>
        <v>0</v>
      </c>
      <c r="Q130" s="177">
        <v>0.001</v>
      </c>
      <c r="R130" s="177">
        <f>Q130*H130</f>
        <v>23.176200000000001</v>
      </c>
      <c r="S130" s="177">
        <v>0</v>
      </c>
      <c r="T130" s="178">
        <f>S130*H130</f>
        <v>0</v>
      </c>
      <c r="AR130" s="179" t="s">
        <v>145</v>
      </c>
      <c r="AT130" s="179" t="s">
        <v>142</v>
      </c>
      <c r="AU130" s="179" t="s">
        <v>118</v>
      </c>
      <c r="AY130" s="14" t="s">
        <v>110</v>
      </c>
      <c r="BE130" s="180">
        <f>IF(N130="základná",J130,0)</f>
        <v>0</v>
      </c>
      <c r="BF130" s="180">
        <f>IF(N130="znížená",J130,0)</f>
        <v>0</v>
      </c>
      <c r="BG130" s="180">
        <f>IF(N130="zákl. prenesená",J130,0)</f>
        <v>0</v>
      </c>
      <c r="BH130" s="180">
        <f>IF(N130="zníž. prenesená",J130,0)</f>
        <v>0</v>
      </c>
      <c r="BI130" s="180">
        <f>IF(N130="nulová",J130,0)</f>
        <v>0</v>
      </c>
      <c r="BJ130" s="14" t="s">
        <v>118</v>
      </c>
      <c r="BK130" s="181">
        <f>ROUND(I130*H130,3)</f>
        <v>0</v>
      </c>
      <c r="BL130" s="14" t="s">
        <v>135</v>
      </c>
      <c r="BM130" s="179" t="s">
        <v>146</v>
      </c>
    </row>
    <row r="131" s="1" customFormat="1" ht="24" customHeight="1">
      <c r="B131" s="168"/>
      <c r="C131" s="169" t="s">
        <v>147</v>
      </c>
      <c r="D131" s="169" t="s">
        <v>113</v>
      </c>
      <c r="E131" s="170" t="s">
        <v>148</v>
      </c>
      <c r="F131" s="171" t="s">
        <v>149</v>
      </c>
      <c r="G131" s="172" t="s">
        <v>124</v>
      </c>
      <c r="H131" s="173">
        <v>24.260999999999999</v>
      </c>
      <c r="I131" s="174"/>
      <c r="J131" s="173">
        <f>ROUND(I131*H131,3)</f>
        <v>0</v>
      </c>
      <c r="K131" s="171" t="s">
        <v>125</v>
      </c>
      <c r="L131" s="33"/>
      <c r="M131" s="175" t="s">
        <v>1</v>
      </c>
      <c r="N131" s="176" t="s">
        <v>41</v>
      </c>
      <c r="O131" s="69"/>
      <c r="P131" s="177">
        <f>O131*H131</f>
        <v>0</v>
      </c>
      <c r="Q131" s="177">
        <v>0</v>
      </c>
      <c r="R131" s="177">
        <f>Q131*H131</f>
        <v>0</v>
      </c>
      <c r="S131" s="177">
        <v>0</v>
      </c>
      <c r="T131" s="178">
        <f>S131*H131</f>
        <v>0</v>
      </c>
      <c r="AR131" s="179" t="s">
        <v>135</v>
      </c>
      <c r="AT131" s="179" t="s">
        <v>113</v>
      </c>
      <c r="AU131" s="179" t="s">
        <v>118</v>
      </c>
      <c r="AY131" s="14" t="s">
        <v>110</v>
      </c>
      <c r="BE131" s="180">
        <f>IF(N131="základná",J131,0)</f>
        <v>0</v>
      </c>
      <c r="BF131" s="180">
        <f>IF(N131="znížená",J131,0)</f>
        <v>0</v>
      </c>
      <c r="BG131" s="180">
        <f>IF(N131="zákl. prenesená",J131,0)</f>
        <v>0</v>
      </c>
      <c r="BH131" s="180">
        <f>IF(N131="zníž. prenesená",J131,0)</f>
        <v>0</v>
      </c>
      <c r="BI131" s="180">
        <f>IF(N131="nulová",J131,0)</f>
        <v>0</v>
      </c>
      <c r="BJ131" s="14" t="s">
        <v>118</v>
      </c>
      <c r="BK131" s="181">
        <f>ROUND(I131*H131,3)</f>
        <v>0</v>
      </c>
      <c r="BL131" s="14" t="s">
        <v>135</v>
      </c>
      <c r="BM131" s="179" t="s">
        <v>150</v>
      </c>
    </row>
    <row r="132" s="11" customFormat="1" ht="22.8" customHeight="1">
      <c r="B132" s="155"/>
      <c r="D132" s="156" t="s">
        <v>74</v>
      </c>
      <c r="E132" s="166" t="s">
        <v>151</v>
      </c>
      <c r="F132" s="166" t="s">
        <v>152</v>
      </c>
      <c r="I132" s="158"/>
      <c r="J132" s="167">
        <f>BK132</f>
        <v>0</v>
      </c>
      <c r="L132" s="155"/>
      <c r="M132" s="160"/>
      <c r="N132" s="161"/>
      <c r="O132" s="161"/>
      <c r="P132" s="162">
        <f>SUM(P133:P135)</f>
        <v>0</v>
      </c>
      <c r="Q132" s="161"/>
      <c r="R132" s="162">
        <f>SUM(R133:R135)</f>
        <v>0.31600848000000004</v>
      </c>
      <c r="S132" s="161"/>
      <c r="T132" s="163">
        <f>SUM(T133:T135)</f>
        <v>0</v>
      </c>
      <c r="AR132" s="156" t="s">
        <v>118</v>
      </c>
      <c r="AT132" s="164" t="s">
        <v>74</v>
      </c>
      <c r="AU132" s="164" t="s">
        <v>80</v>
      </c>
      <c r="AY132" s="156" t="s">
        <v>110</v>
      </c>
      <c r="BK132" s="165">
        <f>SUM(BK133:BK135)</f>
        <v>0</v>
      </c>
    </row>
    <row r="133" s="1" customFormat="1" ht="24" customHeight="1">
      <c r="B133" s="168"/>
      <c r="C133" s="169" t="s">
        <v>153</v>
      </c>
      <c r="D133" s="169" t="s">
        <v>113</v>
      </c>
      <c r="E133" s="170" t="s">
        <v>154</v>
      </c>
      <c r="F133" s="171" t="s">
        <v>155</v>
      </c>
      <c r="G133" s="172" t="s">
        <v>156</v>
      </c>
      <c r="H133" s="173">
        <v>1282.192</v>
      </c>
      <c r="I133" s="174"/>
      <c r="J133" s="173">
        <f>ROUND(I133*H133,3)</f>
        <v>0</v>
      </c>
      <c r="K133" s="171" t="s">
        <v>125</v>
      </c>
      <c r="L133" s="33"/>
      <c r="M133" s="175" t="s">
        <v>1</v>
      </c>
      <c r="N133" s="176" t="s">
        <v>41</v>
      </c>
      <c r="O133" s="69"/>
      <c r="P133" s="177">
        <f>O133*H133</f>
        <v>0</v>
      </c>
      <c r="Q133" s="177">
        <v>0.00016000000000000001</v>
      </c>
      <c r="R133" s="177">
        <f>Q133*H133</f>
        <v>0.20515072000000001</v>
      </c>
      <c r="S133" s="177">
        <v>0</v>
      </c>
      <c r="T133" s="178">
        <f>S133*H133</f>
        <v>0</v>
      </c>
      <c r="AR133" s="179" t="s">
        <v>135</v>
      </c>
      <c r="AT133" s="179" t="s">
        <v>113</v>
      </c>
      <c r="AU133" s="179" t="s">
        <v>118</v>
      </c>
      <c r="AY133" s="14" t="s">
        <v>110</v>
      </c>
      <c r="BE133" s="180">
        <f>IF(N133="základná",J133,0)</f>
        <v>0</v>
      </c>
      <c r="BF133" s="180">
        <f>IF(N133="znížená",J133,0)</f>
        <v>0</v>
      </c>
      <c r="BG133" s="180">
        <f>IF(N133="zákl. prenesená",J133,0)</f>
        <v>0</v>
      </c>
      <c r="BH133" s="180">
        <f>IF(N133="zníž. prenesená",J133,0)</f>
        <v>0</v>
      </c>
      <c r="BI133" s="180">
        <f>IF(N133="nulová",J133,0)</f>
        <v>0</v>
      </c>
      <c r="BJ133" s="14" t="s">
        <v>118</v>
      </c>
      <c r="BK133" s="181">
        <f>ROUND(I133*H133,3)</f>
        <v>0</v>
      </c>
      <c r="BL133" s="14" t="s">
        <v>135</v>
      </c>
      <c r="BM133" s="179" t="s">
        <v>157</v>
      </c>
    </row>
    <row r="134" s="1" customFormat="1" ht="24" customHeight="1">
      <c r="B134" s="168"/>
      <c r="C134" s="169" t="s">
        <v>158</v>
      </c>
      <c r="D134" s="169" t="s">
        <v>113</v>
      </c>
      <c r="E134" s="170" t="s">
        <v>159</v>
      </c>
      <c r="F134" s="171" t="s">
        <v>160</v>
      </c>
      <c r="G134" s="172" t="s">
        <v>156</v>
      </c>
      <c r="H134" s="173">
        <v>1282.192</v>
      </c>
      <c r="I134" s="174"/>
      <c r="J134" s="173">
        <f>ROUND(I134*H134,3)</f>
        <v>0</v>
      </c>
      <c r="K134" s="171" t="s">
        <v>125</v>
      </c>
      <c r="L134" s="33"/>
      <c r="M134" s="175" t="s">
        <v>1</v>
      </c>
      <c r="N134" s="176" t="s">
        <v>41</v>
      </c>
      <c r="O134" s="69"/>
      <c r="P134" s="177">
        <f>O134*H134</f>
        <v>0</v>
      </c>
      <c r="Q134" s="177">
        <v>8.0000000000000007E-05</v>
      </c>
      <c r="R134" s="177">
        <f>Q134*H134</f>
        <v>0.10257536</v>
      </c>
      <c r="S134" s="177">
        <v>0</v>
      </c>
      <c r="T134" s="178">
        <f>S134*H134</f>
        <v>0</v>
      </c>
      <c r="AR134" s="179" t="s">
        <v>135</v>
      </c>
      <c r="AT134" s="179" t="s">
        <v>113</v>
      </c>
      <c r="AU134" s="179" t="s">
        <v>118</v>
      </c>
      <c r="AY134" s="14" t="s">
        <v>110</v>
      </c>
      <c r="BE134" s="180">
        <f>IF(N134="základná",J134,0)</f>
        <v>0</v>
      </c>
      <c r="BF134" s="180">
        <f>IF(N134="znížená",J134,0)</f>
        <v>0</v>
      </c>
      <c r="BG134" s="180">
        <f>IF(N134="zákl. prenesená",J134,0)</f>
        <v>0</v>
      </c>
      <c r="BH134" s="180">
        <f>IF(N134="zníž. prenesená",J134,0)</f>
        <v>0</v>
      </c>
      <c r="BI134" s="180">
        <f>IF(N134="nulová",J134,0)</f>
        <v>0</v>
      </c>
      <c r="BJ134" s="14" t="s">
        <v>118</v>
      </c>
      <c r="BK134" s="181">
        <f>ROUND(I134*H134,3)</f>
        <v>0</v>
      </c>
      <c r="BL134" s="14" t="s">
        <v>135</v>
      </c>
      <c r="BM134" s="179" t="s">
        <v>161</v>
      </c>
    </row>
    <row r="135" s="1" customFormat="1" ht="24" customHeight="1">
      <c r="B135" s="168"/>
      <c r="C135" s="169" t="s">
        <v>111</v>
      </c>
      <c r="D135" s="169" t="s">
        <v>113</v>
      </c>
      <c r="E135" s="170" t="s">
        <v>162</v>
      </c>
      <c r="F135" s="171" t="s">
        <v>163</v>
      </c>
      <c r="G135" s="172" t="s">
        <v>134</v>
      </c>
      <c r="H135" s="173">
        <v>118.31999999999999</v>
      </c>
      <c r="I135" s="174"/>
      <c r="J135" s="173">
        <f>ROUND(I135*H135,3)</f>
        <v>0</v>
      </c>
      <c r="K135" s="171" t="s">
        <v>125</v>
      </c>
      <c r="L135" s="33"/>
      <c r="M135" s="175" t="s">
        <v>1</v>
      </c>
      <c r="N135" s="176" t="s">
        <v>41</v>
      </c>
      <c r="O135" s="69"/>
      <c r="P135" s="177">
        <f>O135*H135</f>
        <v>0</v>
      </c>
      <c r="Q135" s="177">
        <v>6.9999999999999994E-05</v>
      </c>
      <c r="R135" s="177">
        <f>Q135*H135</f>
        <v>0.0082823999999999988</v>
      </c>
      <c r="S135" s="177">
        <v>0</v>
      </c>
      <c r="T135" s="178">
        <f>S135*H135</f>
        <v>0</v>
      </c>
      <c r="AR135" s="179" t="s">
        <v>135</v>
      </c>
      <c r="AT135" s="179" t="s">
        <v>113</v>
      </c>
      <c r="AU135" s="179" t="s">
        <v>118</v>
      </c>
      <c r="AY135" s="14" t="s">
        <v>110</v>
      </c>
      <c r="BE135" s="180">
        <f>IF(N135="základná",J135,0)</f>
        <v>0</v>
      </c>
      <c r="BF135" s="180">
        <f>IF(N135="znížená",J135,0)</f>
        <v>0</v>
      </c>
      <c r="BG135" s="180">
        <f>IF(N135="zákl. prenesená",J135,0)</f>
        <v>0</v>
      </c>
      <c r="BH135" s="180">
        <f>IF(N135="zníž. prenesená",J135,0)</f>
        <v>0</v>
      </c>
      <c r="BI135" s="180">
        <f>IF(N135="nulová",J135,0)</f>
        <v>0</v>
      </c>
      <c r="BJ135" s="14" t="s">
        <v>118</v>
      </c>
      <c r="BK135" s="181">
        <f>ROUND(I135*H135,3)</f>
        <v>0</v>
      </c>
      <c r="BL135" s="14" t="s">
        <v>135</v>
      </c>
      <c r="BM135" s="179" t="s">
        <v>164</v>
      </c>
    </row>
    <row r="136" s="11" customFormat="1" ht="25.92" customHeight="1">
      <c r="B136" s="155"/>
      <c r="D136" s="156" t="s">
        <v>74</v>
      </c>
      <c r="E136" s="157" t="s">
        <v>142</v>
      </c>
      <c r="F136" s="157" t="s">
        <v>165</v>
      </c>
      <c r="I136" s="158"/>
      <c r="J136" s="159">
        <f>BK136</f>
        <v>0</v>
      </c>
      <c r="L136" s="155"/>
      <c r="M136" s="160"/>
      <c r="N136" s="161"/>
      <c r="O136" s="161"/>
      <c r="P136" s="162">
        <f>P137</f>
        <v>0</v>
      </c>
      <c r="Q136" s="161"/>
      <c r="R136" s="162">
        <f>R137</f>
        <v>2.133</v>
      </c>
      <c r="S136" s="161"/>
      <c r="T136" s="163">
        <f>T137</f>
        <v>0</v>
      </c>
      <c r="AR136" s="156" t="s">
        <v>131</v>
      </c>
      <c r="AT136" s="164" t="s">
        <v>74</v>
      </c>
      <c r="AU136" s="164" t="s">
        <v>75</v>
      </c>
      <c r="AY136" s="156" t="s">
        <v>110</v>
      </c>
      <c r="BK136" s="165">
        <f>BK137</f>
        <v>0</v>
      </c>
    </row>
    <row r="137" s="11" customFormat="1" ht="22.8" customHeight="1">
      <c r="B137" s="155"/>
      <c r="D137" s="156" t="s">
        <v>74</v>
      </c>
      <c r="E137" s="166" t="s">
        <v>166</v>
      </c>
      <c r="F137" s="166" t="s">
        <v>167</v>
      </c>
      <c r="I137" s="158"/>
      <c r="J137" s="167">
        <f>BK137</f>
        <v>0</v>
      </c>
      <c r="L137" s="155"/>
      <c r="M137" s="160"/>
      <c r="N137" s="161"/>
      <c r="O137" s="161"/>
      <c r="P137" s="162">
        <f>SUM(P138:P139)</f>
        <v>0</v>
      </c>
      <c r="Q137" s="161"/>
      <c r="R137" s="162">
        <f>SUM(R138:R139)</f>
        <v>2.133</v>
      </c>
      <c r="S137" s="161"/>
      <c r="T137" s="163">
        <f>SUM(T138:T139)</f>
        <v>0</v>
      </c>
      <c r="AR137" s="156" t="s">
        <v>131</v>
      </c>
      <c r="AT137" s="164" t="s">
        <v>74</v>
      </c>
      <c r="AU137" s="164" t="s">
        <v>80</v>
      </c>
      <c r="AY137" s="156" t="s">
        <v>110</v>
      </c>
      <c r="BK137" s="165">
        <f>SUM(BK138:BK139)</f>
        <v>0</v>
      </c>
    </row>
    <row r="138" s="1" customFormat="1" ht="24" customHeight="1">
      <c r="B138" s="168"/>
      <c r="C138" s="169" t="s">
        <v>168</v>
      </c>
      <c r="D138" s="169" t="s">
        <v>113</v>
      </c>
      <c r="E138" s="170" t="s">
        <v>169</v>
      </c>
      <c r="F138" s="171" t="s">
        <v>170</v>
      </c>
      <c r="G138" s="172" t="s">
        <v>139</v>
      </c>
      <c r="H138" s="173">
        <v>1993.78</v>
      </c>
      <c r="I138" s="174"/>
      <c r="J138" s="173">
        <f>ROUND(I138*H138,3)</f>
        <v>0</v>
      </c>
      <c r="K138" s="171" t="s">
        <v>125</v>
      </c>
      <c r="L138" s="33"/>
      <c r="M138" s="175" t="s">
        <v>1</v>
      </c>
      <c r="N138" s="176" t="s">
        <v>41</v>
      </c>
      <c r="O138" s="69"/>
      <c r="P138" s="177">
        <f>O138*H138</f>
        <v>0</v>
      </c>
      <c r="Q138" s="177">
        <v>0</v>
      </c>
      <c r="R138" s="177">
        <f>Q138*H138</f>
        <v>0</v>
      </c>
      <c r="S138" s="177">
        <v>0</v>
      </c>
      <c r="T138" s="178">
        <f>S138*H138</f>
        <v>0</v>
      </c>
      <c r="AR138" s="179" t="s">
        <v>171</v>
      </c>
      <c r="AT138" s="179" t="s">
        <v>113</v>
      </c>
      <c r="AU138" s="179" t="s">
        <v>118</v>
      </c>
      <c r="AY138" s="14" t="s">
        <v>110</v>
      </c>
      <c r="BE138" s="180">
        <f>IF(N138="základná",J138,0)</f>
        <v>0</v>
      </c>
      <c r="BF138" s="180">
        <f>IF(N138="znížená",J138,0)</f>
        <v>0</v>
      </c>
      <c r="BG138" s="180">
        <f>IF(N138="zákl. prenesená",J138,0)</f>
        <v>0</v>
      </c>
      <c r="BH138" s="180">
        <f>IF(N138="zníž. prenesená",J138,0)</f>
        <v>0</v>
      </c>
      <c r="BI138" s="180">
        <f>IF(N138="nulová",J138,0)</f>
        <v>0</v>
      </c>
      <c r="BJ138" s="14" t="s">
        <v>118</v>
      </c>
      <c r="BK138" s="181">
        <f>ROUND(I138*H138,3)</f>
        <v>0</v>
      </c>
      <c r="BL138" s="14" t="s">
        <v>171</v>
      </c>
      <c r="BM138" s="179" t="s">
        <v>172</v>
      </c>
    </row>
    <row r="139" s="1" customFormat="1" ht="24" customHeight="1">
      <c r="B139" s="168"/>
      <c r="C139" s="182" t="s">
        <v>173</v>
      </c>
      <c r="D139" s="182" t="s">
        <v>142</v>
      </c>
      <c r="E139" s="183" t="s">
        <v>174</v>
      </c>
      <c r="F139" s="184" t="s">
        <v>175</v>
      </c>
      <c r="G139" s="185" t="s">
        <v>124</v>
      </c>
      <c r="H139" s="186">
        <v>2.133</v>
      </c>
      <c r="I139" s="187"/>
      <c r="J139" s="186">
        <f>ROUND(I139*H139,3)</f>
        <v>0</v>
      </c>
      <c r="K139" s="184" t="s">
        <v>125</v>
      </c>
      <c r="L139" s="188"/>
      <c r="M139" s="191" t="s">
        <v>1</v>
      </c>
      <c r="N139" s="192" t="s">
        <v>41</v>
      </c>
      <c r="O139" s="193"/>
      <c r="P139" s="194">
        <f>O139*H139</f>
        <v>0</v>
      </c>
      <c r="Q139" s="194">
        <v>1</v>
      </c>
      <c r="R139" s="194">
        <f>Q139*H139</f>
        <v>2.133</v>
      </c>
      <c r="S139" s="194">
        <v>0</v>
      </c>
      <c r="T139" s="195">
        <f>S139*H139</f>
        <v>0</v>
      </c>
      <c r="AR139" s="179" t="s">
        <v>176</v>
      </c>
      <c r="AT139" s="179" t="s">
        <v>142</v>
      </c>
      <c r="AU139" s="179" t="s">
        <v>118</v>
      </c>
      <c r="AY139" s="14" t="s">
        <v>110</v>
      </c>
      <c r="BE139" s="180">
        <f>IF(N139="základná",J139,0)</f>
        <v>0</v>
      </c>
      <c r="BF139" s="180">
        <f>IF(N139="znížená",J139,0)</f>
        <v>0</v>
      </c>
      <c r="BG139" s="180">
        <f>IF(N139="zákl. prenesená",J139,0)</f>
        <v>0</v>
      </c>
      <c r="BH139" s="180">
        <f>IF(N139="zníž. prenesená",J139,0)</f>
        <v>0</v>
      </c>
      <c r="BI139" s="180">
        <f>IF(N139="nulová",J139,0)</f>
        <v>0</v>
      </c>
      <c r="BJ139" s="14" t="s">
        <v>118</v>
      </c>
      <c r="BK139" s="181">
        <f>ROUND(I139*H139,3)</f>
        <v>0</v>
      </c>
      <c r="BL139" s="14" t="s">
        <v>176</v>
      </c>
      <c r="BM139" s="179" t="s">
        <v>177</v>
      </c>
    </row>
    <row r="140" s="1" customFormat="1" ht="6.96" customHeight="1">
      <c r="B140" s="52"/>
      <c r="C140" s="53"/>
      <c r="D140" s="53"/>
      <c r="E140" s="53"/>
      <c r="F140" s="53"/>
      <c r="G140" s="53"/>
      <c r="H140" s="53"/>
      <c r="I140" s="129"/>
      <c r="J140" s="53"/>
      <c r="K140" s="53"/>
      <c r="L140" s="33"/>
    </row>
  </sheetData>
  <autoFilter ref="C119:K139"/>
  <mergeCells count="6">
    <mergeCell ref="E7:H7"/>
    <mergeCell ref="E16:H16"/>
    <mergeCell ref="E25:H25"/>
    <mergeCell ref="E85:H85"/>
    <mergeCell ref="E112:H11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apro15</dc:creator>
  <cp:lastModifiedBy>apro15</cp:lastModifiedBy>
  <dcterms:created xsi:type="dcterms:W3CDTF">2019-08-30T06:02:42Z</dcterms:created>
  <dcterms:modified xsi:type="dcterms:W3CDTF">2019-08-30T06:02:42Z</dcterms:modified>
</cp:coreProperties>
</file>