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01 - Tobogan, základy, sp..." sheetId="2" r:id="rId2"/>
    <sheet name="02 - Uzemnenie" sheetId="3" r:id="rId3"/>
  </sheets>
  <definedNames>
    <definedName name="_xlnm.Print_Area" localSheetId="0">'Rekapitulácia stavby'!$D$4:$AO$76,'Rekapitulácia stavby'!$C$82:$AQ$97</definedName>
    <definedName name="_xlnm.Print_Titles" localSheetId="0">'Rekapitulácia stavby'!$92:$92</definedName>
    <definedName name="_xlnm._FilterDatabase" localSheetId="1" hidden="1">'01 - Tobogan, základy, sp...'!$C$123:$K$162</definedName>
    <definedName name="_xlnm.Print_Area" localSheetId="1">'01 - Tobogan, základy, sp...'!$C$4:$J$76,'01 - Tobogan, základy, sp...'!$C$82:$J$105,'01 - Tobogan, základy, sp...'!$C$111:$K$162</definedName>
    <definedName name="_xlnm.Print_Titles" localSheetId="1">'01 - Tobogan, základy, sp...'!$123:$123</definedName>
    <definedName name="_xlnm._FilterDatabase" localSheetId="2" hidden="1">'02 - Uzemnenie'!$C$119:$K$140</definedName>
    <definedName name="_xlnm.Print_Area" localSheetId="2">'02 - Uzemnenie'!$C$4:$J$76,'02 - Uzemnenie'!$C$82:$J$101,'02 - Uzemnenie'!$C$107:$K$140</definedName>
    <definedName name="_xlnm.Print_Titles" localSheetId="2">'02 - Uzemnenie'!$119:$119</definedName>
  </definedNames>
  <calcPr/>
</workbook>
</file>

<file path=xl/calcChain.xml><?xml version="1.0" encoding="utf-8"?>
<calcChain xmlns="http://schemas.openxmlformats.org/spreadsheetml/2006/main">
  <c i="3" r="J37"/>
  <c r="J36"/>
  <c i="1" r="AY96"/>
  <c i="3" r="J35"/>
  <c i="1" r="AX96"/>
  <c i="3" r="BI140"/>
  <c r="BH140"/>
  <c r="BG140"/>
  <c r="BE140"/>
  <c r="T140"/>
  <c r="R140"/>
  <c r="P140"/>
  <c r="BK140"/>
  <c r="J140"/>
  <c r="BF140"/>
  <c r="BI139"/>
  <c r="BH139"/>
  <c r="BG139"/>
  <c r="BE139"/>
  <c r="T139"/>
  <c r="T138"/>
  <c r="R139"/>
  <c r="R138"/>
  <c r="P139"/>
  <c r="P138"/>
  <c r="BK139"/>
  <c r="BK138"/>
  <c r="J138"/>
  <c r="J139"/>
  <c r="BF139"/>
  <c r="J100"/>
  <c r="BI137"/>
  <c r="BH137"/>
  <c r="BG137"/>
  <c r="BE137"/>
  <c r="T137"/>
  <c r="R137"/>
  <c r="P137"/>
  <c r="BK137"/>
  <c r="J137"/>
  <c r="BF137"/>
  <c r="BI136"/>
  <c r="BH136"/>
  <c r="BG136"/>
  <c r="BE136"/>
  <c r="T136"/>
  <c r="T135"/>
  <c r="R136"/>
  <c r="R135"/>
  <c r="P136"/>
  <c r="P135"/>
  <c r="BK136"/>
  <c r="BK135"/>
  <c r="J135"/>
  <c r="J136"/>
  <c r="BF136"/>
  <c r="J99"/>
  <c r="BI134"/>
  <c r="BH134"/>
  <c r="BG134"/>
  <c r="BE134"/>
  <c r="T134"/>
  <c r="R134"/>
  <c r="P134"/>
  <c r="BK134"/>
  <c r="J134"/>
  <c r="BF134"/>
  <c r="BI133"/>
  <c r="BH133"/>
  <c r="BG133"/>
  <c r="BE133"/>
  <c r="T133"/>
  <c r="R133"/>
  <c r="P133"/>
  <c r="BK133"/>
  <c r="J133"/>
  <c r="BF133"/>
  <c r="BI132"/>
  <c r="BH132"/>
  <c r="BG132"/>
  <c r="BE132"/>
  <c r="T132"/>
  <c r="R132"/>
  <c r="P132"/>
  <c r="BK132"/>
  <c r="J132"/>
  <c r="BF132"/>
  <c r="BI131"/>
  <c r="BH131"/>
  <c r="BG131"/>
  <c r="BE131"/>
  <c r="T131"/>
  <c r="R131"/>
  <c r="P131"/>
  <c r="BK131"/>
  <c r="J131"/>
  <c r="BF131"/>
  <c r="BI130"/>
  <c r="BH130"/>
  <c r="BG130"/>
  <c r="BE130"/>
  <c r="T130"/>
  <c r="R130"/>
  <c r="P130"/>
  <c r="BK130"/>
  <c r="J130"/>
  <c r="BF130"/>
  <c r="BI129"/>
  <c r="BH129"/>
  <c r="BG129"/>
  <c r="BE129"/>
  <c r="T129"/>
  <c r="R129"/>
  <c r="P129"/>
  <c r="BK129"/>
  <c r="J129"/>
  <c r="BF129"/>
  <c r="BI128"/>
  <c r="BH128"/>
  <c r="BG128"/>
  <c r="BE128"/>
  <c r="T128"/>
  <c r="R128"/>
  <c r="P128"/>
  <c r="BK128"/>
  <c r="J128"/>
  <c r="BF128"/>
  <c r="BI127"/>
  <c r="BH127"/>
  <c r="BG127"/>
  <c r="BE127"/>
  <c r="T127"/>
  <c r="R127"/>
  <c r="P127"/>
  <c r="BK127"/>
  <c r="J127"/>
  <c r="BF127"/>
  <c r="BI126"/>
  <c r="BH126"/>
  <c r="BG126"/>
  <c r="BE126"/>
  <c r="T126"/>
  <c r="R126"/>
  <c r="P126"/>
  <c r="BK126"/>
  <c r="J126"/>
  <c r="BF126"/>
  <c r="BI125"/>
  <c r="BH125"/>
  <c r="BG125"/>
  <c r="BE125"/>
  <c r="T125"/>
  <c r="R125"/>
  <c r="P125"/>
  <c r="BK125"/>
  <c r="J125"/>
  <c r="BF125"/>
  <c r="BI124"/>
  <c r="BH124"/>
  <c r="BG124"/>
  <c r="BE124"/>
  <c r="T124"/>
  <c r="R124"/>
  <c r="P124"/>
  <c r="BK124"/>
  <c r="J124"/>
  <c r="BF124"/>
  <c r="BI123"/>
  <c r="F37"/>
  <c i="1" r="BD96"/>
  <c i="3" r="BH123"/>
  <c r="F36"/>
  <c i="1" r="BC96"/>
  <c i="3" r="BG123"/>
  <c r="F35"/>
  <c i="1" r="BB96"/>
  <c i="3" r="BE123"/>
  <c r="J33"/>
  <c i="1" r="AV96"/>
  <c i="3" r="F33"/>
  <c i="1" r="AZ96"/>
  <c i="3" r="T123"/>
  <c r="T122"/>
  <c r="T121"/>
  <c r="T120"/>
  <c r="R123"/>
  <c r="R122"/>
  <c r="R121"/>
  <c r="R120"/>
  <c r="P123"/>
  <c r="P122"/>
  <c r="P121"/>
  <c r="P120"/>
  <c i="1" r="AU96"/>
  <c i="3" r="BK123"/>
  <c r="BK122"/>
  <c r="J122"/>
  <c r="BK121"/>
  <c r="J121"/>
  <c r="BK120"/>
  <c r="J120"/>
  <c r="J96"/>
  <c r="J30"/>
  <c i="1" r="AG96"/>
  <c i="3" r="J123"/>
  <c r="BF123"/>
  <c r="J34"/>
  <c i="1" r="AW96"/>
  <c i="3" r="F34"/>
  <c i="1" r="BA96"/>
  <c i="3" r="J98"/>
  <c r="J97"/>
  <c r="J117"/>
  <c r="F114"/>
  <c r="E112"/>
  <c r="J92"/>
  <c r="F89"/>
  <c r="E87"/>
  <c r="J39"/>
  <c r="J21"/>
  <c r="E21"/>
  <c r="J116"/>
  <c r="J91"/>
  <c r="J20"/>
  <c r="J18"/>
  <c r="E18"/>
  <c r="F117"/>
  <c r="F92"/>
  <c r="J17"/>
  <c r="J15"/>
  <c r="E15"/>
  <c r="F116"/>
  <c r="F91"/>
  <c r="J14"/>
  <c r="J12"/>
  <c r="J114"/>
  <c r="J89"/>
  <c r="E7"/>
  <c r="E110"/>
  <c r="E85"/>
  <c i="2" r="J37"/>
  <c r="J36"/>
  <c i="1" r="AY95"/>
  <c i="2" r="J35"/>
  <c i="1" r="AX95"/>
  <c i="2" r="BI162"/>
  <c r="BH162"/>
  <c r="BG162"/>
  <c r="BE162"/>
  <c r="T162"/>
  <c r="R162"/>
  <c r="P162"/>
  <c r="BK162"/>
  <c r="J162"/>
  <c r="BF162"/>
  <c r="BI161"/>
  <c r="BH161"/>
  <c r="BG161"/>
  <c r="BE161"/>
  <c r="T161"/>
  <c r="R161"/>
  <c r="P161"/>
  <c r="BK161"/>
  <c r="J161"/>
  <c r="BF161"/>
  <c r="BI160"/>
  <c r="BH160"/>
  <c r="BG160"/>
  <c r="BE160"/>
  <c r="T160"/>
  <c r="R160"/>
  <c r="P160"/>
  <c r="BK160"/>
  <c r="J160"/>
  <c r="BF160"/>
  <c r="BI159"/>
  <c r="BH159"/>
  <c r="BG159"/>
  <c r="BE159"/>
  <c r="T159"/>
  <c r="R159"/>
  <c r="P159"/>
  <c r="BK159"/>
  <c r="J159"/>
  <c r="BF159"/>
  <c r="BI158"/>
  <c r="BH158"/>
  <c r="BG158"/>
  <c r="BE158"/>
  <c r="T158"/>
  <c r="T157"/>
  <c r="T156"/>
  <c r="R158"/>
  <c r="R157"/>
  <c r="R156"/>
  <c r="P158"/>
  <c r="P157"/>
  <c r="P156"/>
  <c r="BK158"/>
  <c r="BK157"/>
  <c r="J157"/>
  <c r="BK156"/>
  <c r="J156"/>
  <c r="J158"/>
  <c r="BF158"/>
  <c r="J104"/>
  <c r="J103"/>
  <c r="BI155"/>
  <c r="BH155"/>
  <c r="BG155"/>
  <c r="BE155"/>
  <c r="T155"/>
  <c r="T154"/>
  <c r="R155"/>
  <c r="R154"/>
  <c r="P155"/>
  <c r="P154"/>
  <c r="BK155"/>
  <c r="BK154"/>
  <c r="J154"/>
  <c r="J155"/>
  <c r="BF155"/>
  <c r="J102"/>
  <c r="BI153"/>
  <c r="BH153"/>
  <c r="BG153"/>
  <c r="BE153"/>
  <c r="T153"/>
  <c r="R153"/>
  <c r="P153"/>
  <c r="BK153"/>
  <c r="J153"/>
  <c r="BF153"/>
  <c r="BI152"/>
  <c r="BH152"/>
  <c r="BG152"/>
  <c r="BE152"/>
  <c r="T152"/>
  <c r="T151"/>
  <c r="R152"/>
  <c r="R151"/>
  <c r="P152"/>
  <c r="P151"/>
  <c r="BK152"/>
  <c r="BK151"/>
  <c r="J151"/>
  <c r="J152"/>
  <c r="BF152"/>
  <c r="J101"/>
  <c r="BI150"/>
  <c r="BH150"/>
  <c r="BG150"/>
  <c r="BE150"/>
  <c r="T150"/>
  <c r="R150"/>
  <c r="P150"/>
  <c r="BK150"/>
  <c r="J150"/>
  <c r="BF150"/>
  <c r="BI149"/>
  <c r="BH149"/>
  <c r="BG149"/>
  <c r="BE149"/>
  <c r="T149"/>
  <c r="R149"/>
  <c r="P149"/>
  <c r="BK149"/>
  <c r="J149"/>
  <c r="BF149"/>
  <c r="BI148"/>
  <c r="BH148"/>
  <c r="BG148"/>
  <c r="BE148"/>
  <c r="T148"/>
  <c r="R148"/>
  <c r="P148"/>
  <c r="BK148"/>
  <c r="J148"/>
  <c r="BF148"/>
  <c r="BI147"/>
  <c r="BH147"/>
  <c r="BG147"/>
  <c r="BE147"/>
  <c r="T147"/>
  <c r="T146"/>
  <c r="R147"/>
  <c r="R146"/>
  <c r="P147"/>
  <c r="P146"/>
  <c r="BK147"/>
  <c r="BK146"/>
  <c r="J146"/>
  <c r="J147"/>
  <c r="BF147"/>
  <c r="J100"/>
  <c r="BI145"/>
  <c r="BH145"/>
  <c r="BG145"/>
  <c r="BE145"/>
  <c r="T145"/>
  <c r="R145"/>
  <c r="P145"/>
  <c r="BK145"/>
  <c r="J145"/>
  <c r="BF145"/>
  <c r="BI144"/>
  <c r="BH144"/>
  <c r="BG144"/>
  <c r="BE144"/>
  <c r="T144"/>
  <c r="R144"/>
  <c r="P144"/>
  <c r="BK144"/>
  <c r="J144"/>
  <c r="BF144"/>
  <c r="BI143"/>
  <c r="BH143"/>
  <c r="BG143"/>
  <c r="BE143"/>
  <c r="T143"/>
  <c r="R143"/>
  <c r="P143"/>
  <c r="BK143"/>
  <c r="J143"/>
  <c r="BF143"/>
  <c r="BI142"/>
  <c r="BH142"/>
  <c r="BG142"/>
  <c r="BE142"/>
  <c r="T142"/>
  <c r="R142"/>
  <c r="P142"/>
  <c r="BK142"/>
  <c r="J142"/>
  <c r="BF142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R136"/>
  <c r="P136"/>
  <c r="BK136"/>
  <c r="J136"/>
  <c r="BF136"/>
  <c r="BI135"/>
  <c r="BH135"/>
  <c r="BG135"/>
  <c r="BE135"/>
  <c r="T135"/>
  <c r="R135"/>
  <c r="P135"/>
  <c r="BK135"/>
  <c r="J135"/>
  <c r="BF135"/>
  <c r="BI134"/>
  <c r="BH134"/>
  <c r="BG134"/>
  <c r="BE134"/>
  <c r="T134"/>
  <c r="R134"/>
  <c r="P134"/>
  <c r="BK134"/>
  <c r="J134"/>
  <c r="BF134"/>
  <c r="BI133"/>
  <c r="BH133"/>
  <c r="BG133"/>
  <c r="BE133"/>
  <c r="T133"/>
  <c r="T132"/>
  <c r="R133"/>
  <c r="R132"/>
  <c r="P133"/>
  <c r="P132"/>
  <c r="BK133"/>
  <c r="BK132"/>
  <c r="J132"/>
  <c r="J133"/>
  <c r="BF133"/>
  <c r="J99"/>
  <c r="BI131"/>
  <c r="BH131"/>
  <c r="BG131"/>
  <c r="BE131"/>
  <c r="T131"/>
  <c r="R131"/>
  <c r="P131"/>
  <c r="BK131"/>
  <c r="J131"/>
  <c r="BF131"/>
  <c r="BI130"/>
  <c r="BH130"/>
  <c r="BG130"/>
  <c r="BE130"/>
  <c r="T130"/>
  <c r="R130"/>
  <c r="P130"/>
  <c r="BK130"/>
  <c r="J130"/>
  <c r="BF130"/>
  <c r="BI129"/>
  <c r="BH129"/>
  <c r="BG129"/>
  <c r="BE129"/>
  <c r="T129"/>
  <c r="R129"/>
  <c r="P129"/>
  <c r="BK129"/>
  <c r="J129"/>
  <c r="BF129"/>
  <c r="BI128"/>
  <c r="BH128"/>
  <c r="BG128"/>
  <c r="BE128"/>
  <c r="T128"/>
  <c r="R128"/>
  <c r="P128"/>
  <c r="BK128"/>
  <c r="J128"/>
  <c r="BF128"/>
  <c r="BI127"/>
  <c r="F37"/>
  <c i="1" r="BD95"/>
  <c i="2" r="BH127"/>
  <c r="F36"/>
  <c i="1" r="BC95"/>
  <c i="2" r="BG127"/>
  <c r="F35"/>
  <c i="1" r="BB95"/>
  <c i="2" r="BE127"/>
  <c r="J33"/>
  <c i="1" r="AV95"/>
  <c i="2" r="F33"/>
  <c i="1" r="AZ95"/>
  <c i="2" r="T127"/>
  <c r="T126"/>
  <c r="T125"/>
  <c r="T124"/>
  <c r="R127"/>
  <c r="R126"/>
  <c r="R125"/>
  <c r="R124"/>
  <c r="P127"/>
  <c r="P126"/>
  <c r="P125"/>
  <c r="P124"/>
  <c i="1" r="AU95"/>
  <c i="2" r="BK127"/>
  <c r="BK126"/>
  <c r="J126"/>
  <c r="BK125"/>
  <c r="J125"/>
  <c r="BK124"/>
  <c r="J124"/>
  <c r="J96"/>
  <c r="J30"/>
  <c i="1" r="AG95"/>
  <c i="2" r="J127"/>
  <c r="BF127"/>
  <c r="J34"/>
  <c i="1" r="AW95"/>
  <c i="2" r="F34"/>
  <c i="1" r="BA95"/>
  <c i="2" r="J98"/>
  <c r="J97"/>
  <c r="J121"/>
  <c r="J120"/>
  <c r="F120"/>
  <c r="F118"/>
  <c r="E116"/>
  <c r="J92"/>
  <c r="J91"/>
  <c r="F91"/>
  <c r="F89"/>
  <c r="E87"/>
  <c r="J39"/>
  <c r="J18"/>
  <c r="E18"/>
  <c r="F121"/>
  <c r="F92"/>
  <c r="J17"/>
  <c r="J12"/>
  <c r="J118"/>
  <c r="J89"/>
  <c r="E7"/>
  <c r="E114"/>
  <c r="E85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6"/>
  <c r="AN9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<sst xmlns="http://schemas.openxmlformats.org/spreadsheetml/2006/main">
  <si>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</si>
  <si>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</si>
  <si>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</si>
  <si>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</si>
  <si>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</si>
  <si>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{bcac1ae5-aea5-4e28-a1e1-353520adeec7}</t>
  </si>
  <si>
    <t>0,01</t>
  </si>
  <si>
    <t>20</t>
  </si>
  <si>
    <t>REKAPITULÁCIA STAVBY</t>
  </si>
  <si>
    <t xml:space="preserve">v ---  nižšie sa nachádzajú doplnkové a pomocné údaje k zostavám  --- v</t>
  </si>
  <si>
    <t>Návod na vyplnenie</t>
  </si>
  <si>
    <t>0,001</t>
  </si>
  <si>
    <t>Kód:</t>
  </si>
  <si>
    <t>20191101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</si>
  <si>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</si>
  <si>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</si>
  <si>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Letné kúpalisko Trebišov - Tobogan</t>
  </si>
  <si>
    <t>JKSO:</t>
  </si>
  <si>
    <t>KS:</t>
  </si>
  <si>
    <t>Miesto:</t>
  </si>
  <si>
    <t>Areál letného kúpaliska Trebišov</t>
  </si>
  <si>
    <t>Dátum:</t>
  </si>
  <si>
    <t>6. 11. 2019</t>
  </si>
  <si>
    <t>Objednávateľ:</t>
  </si>
  <si>
    <t>IČO:</t>
  </si>
  <si>
    <t>Technické služby mesta Trebišov</t>
  </si>
  <si>
    <t>IČ DPH:</t>
  </si>
  <si>
    <t>Zhotoviteľ:</t>
  </si>
  <si>
    <t>Vyplň údaj</t>
  </si>
  <si>
    <t>Projektant:</t>
  </si>
  <si>
    <t>Ing. Juraj Danko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</si>
  <si>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</si>
  <si>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</si>
  <si>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</si>
  <si>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</si>
  <si>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</si>
  <si>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</si>
  <si>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</si>
  <si>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</si>
  <si>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</si>
  <si>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</si>
  <si>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</si>
  <si>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</si>
  <si>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</si>
  <si>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</si>
  <si>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</si>
  <si>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</si>
  <si>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</si>
  <si>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</si>
  <si>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</si>
  <si>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</si>
  <si>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</si>
  <si>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</si>
  <si>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</si>
  <si>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</si>
  <si>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</si>
  <si>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</si>
  <si>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</si>
  <si>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</si>
  <si>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</si>
  <si>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</si>
  <si>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</si>
  <si>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</si>
  <si>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</si>
  <si>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</si>
  <si>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</si>
  <si>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</si>
  <si>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</si>
  <si>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</si>
  <si>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</si>
  <si>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</si>
  <si>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</si>
  <si>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</si>
  <si>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</si>
  <si>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</si>
  <si>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</si>
  <si>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</si>
  <si>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</si>
  <si>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</si>
  <si>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01</t>
  </si>
  <si>
    <t>Tobogan, základy, spevnená plocha</t>
  </si>
  <si>
    <t>STA</t>
  </si>
  <si>
    <t>1</t>
  </si>
  <si>
    <t>{3f3d0456-fbf6-4cbd-ac88-29b422f0468d}</t>
  </si>
  <si>
    <t>02</t>
  </si>
  <si>
    <t>Uzemnenie</t>
  </si>
  <si>
    <t>{409c2381-1a57-43cc-abc9-e04261fc5a0a}</t>
  </si>
  <si>
    <t>KRYCÍ LIST ROZPOČTU</t>
  </si>
  <si>
    <t>Objekt:</t>
  </si>
  <si>
    <t>01 - Tobogan, základy, spevnená plocha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</si>
  <si>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</si>
  <si>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</si>
  <si>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</si>
  <si>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</si>
  <si>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</si>
  <si>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</si>
  <si>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</si>
  <si>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</si>
  <si>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5 - Komunikácie</t>
  </si>
  <si>
    <t xml:space="preserve">    9 - Ostatné konštrukcie a práce-búranie</t>
  </si>
  <si>
    <t xml:space="preserve">    99 - Presun hmôt HSV</t>
  </si>
  <si>
    <t>PSV - Práce a dodávky PSV</t>
  </si>
  <si>
    <t xml:space="preserve">    767 - Konštrukcie doplnkové kovové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</si>
  <si>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</si>
  <si>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</si>
  <si>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</si>
  <si>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</si>
  <si>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</si>
  <si>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</si>
  <si>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</si>
  <si>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</si>
  <si>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</si>
  <si>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</si>
  <si>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</si>
  <si>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</si>
  <si>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</si>
  <si>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</si>
  <si>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</si>
  <si>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</si>
  <si>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</si>
  <si>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131201101</t>
  </si>
  <si>
    <t>Výkop nezapaženej jamy v hornine 3, do 100 m3</t>
  </si>
  <si>
    <t>m3</t>
  </si>
  <si>
    <t>4</t>
  </si>
  <si>
    <t>2</t>
  </si>
  <si>
    <t>1085838859</t>
  </si>
  <si>
    <t>131201109</t>
  </si>
  <si>
    <t>Hĺbenie nezapažených jám a zárezov. Príplatok za lepivosť horniny 3</t>
  </si>
  <si>
    <t>2003552477</t>
  </si>
  <si>
    <t>3</t>
  </si>
  <si>
    <t>132201101</t>
  </si>
  <si>
    <t>Výkop ryhy do šírky 600 mm v horn.3 do 100 m3</t>
  </si>
  <si>
    <t>1213640201</t>
  </si>
  <si>
    <t>132201109</t>
  </si>
  <si>
    <t>Príplatok k cene za lepivosť pri hĺbení rýh šírky do 600 mm zapažených i nezapažených s urovnaním dna v hornine 3</t>
  </si>
  <si>
    <t>-2118269627</t>
  </si>
  <si>
    <t>5</t>
  </si>
  <si>
    <t>174101001</t>
  </si>
  <si>
    <t>Zásyp sypaninou so zhutnením jám, šachiet, rýh, zárezov alebo okolo objektov do 100 m3</t>
  </si>
  <si>
    <t>-1471340257</t>
  </si>
  <si>
    <t>Zakladanie</t>
  </si>
  <si>
    <t>6</t>
  </si>
  <si>
    <t>271533001</t>
  </si>
  <si>
    <t xml:space="preserve">Násyp pod základové  konštrukcie so zhutnením z  kameniva hrubého drveného fr.32-63 mm</t>
  </si>
  <si>
    <t>306350280</t>
  </si>
  <si>
    <t>7</t>
  </si>
  <si>
    <t>273321312</t>
  </si>
  <si>
    <t>Betón základových dosiek, železový (bez výstuže), tr. C 20/25</t>
  </si>
  <si>
    <t>14882073</t>
  </si>
  <si>
    <t>8</t>
  </si>
  <si>
    <t>273351217</t>
  </si>
  <si>
    <t>Debnenie stien základových dosiek, zhotovenie-tradičné</t>
  </si>
  <si>
    <t>m2</t>
  </si>
  <si>
    <t>-392665844</t>
  </si>
  <si>
    <t>9</t>
  </si>
  <si>
    <t>273351218</t>
  </si>
  <si>
    <t>Debnenie stien základových dosiek, odstránenie-tradičné</t>
  </si>
  <si>
    <t>-1684244677</t>
  </si>
  <si>
    <t>10</t>
  </si>
  <si>
    <t>273362021</t>
  </si>
  <si>
    <t>Výstuž základových dosiek zo zvár. sietí KARI</t>
  </si>
  <si>
    <t>t</t>
  </si>
  <si>
    <t>-513558095</t>
  </si>
  <si>
    <t>11</t>
  </si>
  <si>
    <t>274313611</t>
  </si>
  <si>
    <t>Betón základových pásov, prostý tr. C 16/20</t>
  </si>
  <si>
    <t>-1201621813</t>
  </si>
  <si>
    <t>12</t>
  </si>
  <si>
    <t>274321312</t>
  </si>
  <si>
    <t>Betón základových pásov, železový (bez výstuže), tr. C 20/25</t>
  </si>
  <si>
    <t>-890447569</t>
  </si>
  <si>
    <t>13</t>
  </si>
  <si>
    <t>274351217</t>
  </si>
  <si>
    <t>Debnenie stien základových pásov, zhotovenie-tradičné</t>
  </si>
  <si>
    <t>-13405252</t>
  </si>
  <si>
    <t>14</t>
  </si>
  <si>
    <t>274351218</t>
  </si>
  <si>
    <t>Debnenie stien základových pásov, odstránenie-tradičné</t>
  </si>
  <si>
    <t>1999659120</t>
  </si>
  <si>
    <t>15</t>
  </si>
  <si>
    <t>274361821</t>
  </si>
  <si>
    <t>Výstuž základových pásov z ocele 10505</t>
  </si>
  <si>
    <t>-344680213</t>
  </si>
  <si>
    <t>16</t>
  </si>
  <si>
    <t>275313611</t>
  </si>
  <si>
    <t>Betón základových pätiek, prostý tr. C 16/20</t>
  </si>
  <si>
    <t>186447123</t>
  </si>
  <si>
    <t>17</t>
  </si>
  <si>
    <t>275321312</t>
  </si>
  <si>
    <t>Betón základových pätiek, železový (bez výstuže), tr. C 20/25</t>
  </si>
  <si>
    <t>-830744995</t>
  </si>
  <si>
    <t>18</t>
  </si>
  <si>
    <t>275361821</t>
  </si>
  <si>
    <t>Výstuž základových pätiek z ocele 10505</t>
  </si>
  <si>
    <t>-165560916</t>
  </si>
  <si>
    <t>Komunikácie</t>
  </si>
  <si>
    <t>19</t>
  </si>
  <si>
    <t>564831111</t>
  </si>
  <si>
    <t>Podklad zo štrkodrviny s rozprestretím a zhutnením, po zhutnení hr. 100 mm</t>
  </si>
  <si>
    <t>-1522717219</t>
  </si>
  <si>
    <t>567122111</t>
  </si>
  <si>
    <t>Podklad z kameniva stmeleného cementom, s rozprestretím a zhutnením CBGM C 8/10 (C 6/8), po zhutnení hr. 120 mm</t>
  </si>
  <si>
    <t>-1132707230</t>
  </si>
  <si>
    <t>21</t>
  </si>
  <si>
    <t>596811312</t>
  </si>
  <si>
    <t>Kladenie betónovej dlažby s vyplnením škár do lôžka z kameniva, veľ. do 0,09 m2 plochy od 100 do 300 m2</t>
  </si>
  <si>
    <t>-357140146</t>
  </si>
  <si>
    <t>22</t>
  </si>
  <si>
    <t>M</t>
  </si>
  <si>
    <t>592460002500</t>
  </si>
  <si>
    <t>Dlažba betónová hr. 60 mm - podľa požiadavky investora</t>
  </si>
  <si>
    <t>-1198711876</t>
  </si>
  <si>
    <t>Ostatné konštrukcie a práce-búranie</t>
  </si>
  <si>
    <t>23</t>
  </si>
  <si>
    <t>916561111</t>
  </si>
  <si>
    <t>Osadenie záhonového alebo parkového obrubníka betón., do lôžka z bet. pros. tr. C 12/15 s bočnou oporou</t>
  </si>
  <si>
    <t>m</t>
  </si>
  <si>
    <t>-162038984</t>
  </si>
  <si>
    <t>24</t>
  </si>
  <si>
    <t>592170001800</t>
  </si>
  <si>
    <t>Obrubník parkový, lxšxv 1000x50x200 mm, sivá</t>
  </si>
  <si>
    <t>ks</t>
  </si>
  <si>
    <t>-447973032</t>
  </si>
  <si>
    <t>99</t>
  </si>
  <si>
    <t>Presun hmôt HSV</t>
  </si>
  <si>
    <t>25</t>
  </si>
  <si>
    <t>998011001</t>
  </si>
  <si>
    <t>Presun hmôt</t>
  </si>
  <si>
    <t>71202143</t>
  </si>
  <si>
    <t>PSV</t>
  </si>
  <si>
    <t>Práce a dodávky PSV</t>
  </si>
  <si>
    <t>767</t>
  </si>
  <si>
    <t>Konštrukcie doplnkové kovové</t>
  </si>
  <si>
    <t>26</t>
  </si>
  <si>
    <t>767161110</t>
  </si>
  <si>
    <t>Montáž zábradlia rovného z rúrok, s hmotnosťou 1 metra zábradlia do 20 kg</t>
  </si>
  <si>
    <t>1136158578</t>
  </si>
  <si>
    <t>27</t>
  </si>
  <si>
    <t>553520003401</t>
  </si>
  <si>
    <t>Zábradlie oceľové pozinkované, rovné, dĺžky 2,45 m, výšky 1,0m</t>
  </si>
  <si>
    <t>32</t>
  </si>
  <si>
    <t>-1999843076</t>
  </si>
  <si>
    <t>28</t>
  </si>
  <si>
    <t>767995205</t>
  </si>
  <si>
    <t>Výroba atypického zábradlia rovného z profilovanej ocele</t>
  </si>
  <si>
    <t>kg</t>
  </si>
  <si>
    <t>-1292883880</t>
  </si>
  <si>
    <t>29</t>
  </si>
  <si>
    <t>767R</t>
  </si>
  <si>
    <t>D+M Toboganu podľa špecifikácie vrátane dojazdových jednotiek, veže a schodiska z pozinkovaej ocele, ovládacieho panela, brodítka</t>
  </si>
  <si>
    <t>komplet</t>
  </si>
  <si>
    <t>1558443042</t>
  </si>
  <si>
    <t>30</t>
  </si>
  <si>
    <t>998767101</t>
  </si>
  <si>
    <t>Presun hmôt pre kovové stavebné doplnkové konštrukcie v objektoch výšky do 6 m</t>
  </si>
  <si>
    <t>-542467736</t>
  </si>
  <si>
    <t>02 - Uzemnenie</t>
  </si>
  <si>
    <t xml:space="preserve"> </t>
  </si>
  <si>
    <t>Ing. Ján Titko</t>
  </si>
  <si>
    <t>M - Práce a dodávky M</t>
  </si>
  <si>
    <t xml:space="preserve">    21-M - Elektromontáže</t>
  </si>
  <si>
    <t xml:space="preserve">    46-M - Zemné práce vykonávané pri externých montážnych prácach</t>
  </si>
  <si>
    <t>HZS - Hodinové zúčtovacie sadzby</t>
  </si>
  <si>
    <t>Práce a dodávky M</t>
  </si>
  <si>
    <t>21-M</t>
  </si>
  <si>
    <t>Elektromontáže</t>
  </si>
  <si>
    <t>210220020</t>
  </si>
  <si>
    <t>Uzemňovacie vedenie v zemi FeZn vrátane izolácie spojov</t>
  </si>
  <si>
    <t>64</t>
  </si>
  <si>
    <t>354410058800</t>
  </si>
  <si>
    <t>Pásovina uzemňovacia FeZn 30 x 4 mm</t>
  </si>
  <si>
    <t>256</t>
  </si>
  <si>
    <t>210220021</t>
  </si>
  <si>
    <t>Uzemňovacie vedenie v zemi FeZn vrátane izolácie spojov O 10 mm</t>
  </si>
  <si>
    <t>354410054800</t>
  </si>
  <si>
    <t>Drôt bleskozvodový FeZn, d 10 mm</t>
  </si>
  <si>
    <t>210220247</t>
  </si>
  <si>
    <t>Svorka FeZn skúšobná SZ</t>
  </si>
  <si>
    <t>354410004300</t>
  </si>
  <si>
    <t>Svorka FeZn skúšobná označenie SZ</t>
  </si>
  <si>
    <t>210220252</t>
  </si>
  <si>
    <t>Svorka FeZn odbočovacia spojovacia SR01-02</t>
  </si>
  <si>
    <t>354410000600</t>
  </si>
  <si>
    <t>Svorka FeZn odbočovacia spojovacia označenie SR 02 (M8)</t>
  </si>
  <si>
    <t>210220253</t>
  </si>
  <si>
    <t>Svorka FeZn uzemňovacia SR03</t>
  </si>
  <si>
    <t>354410000900</t>
  </si>
  <si>
    <t>Svorka FeZn uzemňovacia označenie SR 03 A</t>
  </si>
  <si>
    <t>246170000400</t>
  </si>
  <si>
    <t>Lak asfaltový A 1010 (nátery zvarov u rohoží)</t>
  </si>
  <si>
    <t>M4</t>
  </si>
  <si>
    <t>spojovací materiál(skrutky,TEX,hmoždinky,elektródy...)</t>
  </si>
  <si>
    <t>sada</t>
  </si>
  <si>
    <t>46-M</t>
  </si>
  <si>
    <t>Zemné práce vykonávané pri externých montážnych prácach</t>
  </si>
  <si>
    <t>460200004</t>
  </si>
  <si>
    <t>Hĺbenie káblovej ryhy ručne 20 cm širokej a 50 cm hlbokej, v zemine triedy 4</t>
  </si>
  <si>
    <t>460560004</t>
  </si>
  <si>
    <t>Ručný zásyp nezap. káblovej ryhy bez zhutn. zeminy, 20 cm širokej, 50 cm hlbokej v zemine tr. 4</t>
  </si>
  <si>
    <t>HZS</t>
  </si>
  <si>
    <t>Hodinové zúčtovacie sadzby</t>
  </si>
  <si>
    <t>HZS000214</t>
  </si>
  <si>
    <t>Stavebno montážne práce najnáročnejšie na odbornosť - prehliadky pracoviska a revízie (Tr. 4) v rozsahu viac ako 4 a menej ako 8 hodín</t>
  </si>
  <si>
    <t>hod</t>
  </si>
  <si>
    <t>262144</t>
  </si>
  <si>
    <t>HZS000312</t>
  </si>
  <si>
    <t>Stavebno montážne práce náročnejšie, ucelené, obtiažne, rutinné -zváranie kari rohoží,nátery zvarov asfaltom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</si>
</sst>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63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0" fillId="0" borderId="0" xfId="0" applyFont="1" applyAlignment="1" applyProtection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4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4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5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6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4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8" fillId="0" borderId="14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19" fillId="4" borderId="6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19" fillId="4" borderId="7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right" vertical="center"/>
    </xf>
    <xf numFmtId="0" fontId="19" fillId="4" borderId="8" xfId="0" applyFont="1" applyFill="1" applyBorder="1" applyAlignment="1" applyProtection="1">
      <alignment horizontal="left" vertical="center"/>
    </xf>
    <xf numFmtId="0" fontId="19" fillId="4" borderId="0" xfId="0" applyFont="1" applyFill="1" applyAlignment="1" applyProtection="1">
      <alignment horizontal="center" vertical="center"/>
    </xf>
    <xf numFmtId="0" fontId="20" fillId="0" borderId="16" xfId="0" applyFont="1" applyBorder="1" applyAlignment="1" applyProtection="1">
      <alignment horizontal="center" vertical="center" wrapText="1"/>
    </xf>
    <xf numFmtId="0" fontId="20" fillId="0" borderId="17" xfId="0" applyFont="1" applyBorder="1" applyAlignment="1" applyProtection="1">
      <alignment horizontal="center" vertical="center" wrapText="1"/>
    </xf>
    <xf numFmtId="0" fontId="20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1" fillId="0" borderId="0" xfId="0" applyFont="1" applyAlignment="1" applyProtection="1">
      <alignment horizontal="left" vertical="center"/>
    </xf>
    <xf numFmtId="0" fontId="21" fillId="0" borderId="0" xfId="0" applyFont="1" applyAlignment="1" applyProtection="1">
      <alignment vertical="center"/>
    </xf>
    <xf numFmtId="4" fontId="21" fillId="0" borderId="0" xfId="0" applyNumberFormat="1" applyFont="1" applyAlignment="1" applyProtection="1">
      <alignment horizontal="right" vertical="center"/>
    </xf>
    <xf numFmtId="4" fontId="21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7" fillId="0" borderId="14" xfId="0" applyNumberFormat="1" applyFont="1" applyBorder="1" applyAlignment="1" applyProtection="1">
      <alignment vertical="center"/>
    </xf>
    <xf numFmtId="4" fontId="17" fillId="0" borderId="0" xfId="0" applyNumberFormat="1" applyFont="1" applyBorder="1" applyAlignment="1" applyProtection="1">
      <alignment vertical="center"/>
    </xf>
    <xf numFmtId="166" fontId="17" fillId="0" borderId="0" xfId="0" applyNumberFormat="1" applyFont="1" applyBorder="1" applyAlignment="1" applyProtection="1">
      <alignment vertical="center"/>
    </xf>
    <xf numFmtId="4" fontId="17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4" fillId="0" borderId="0" xfId="0" applyFont="1" applyAlignment="1" applyProtection="1">
      <alignment vertical="center"/>
    </xf>
    <xf numFmtId="0" fontId="24" fillId="0" borderId="0" xfId="0" applyFont="1" applyAlignment="1" applyProtection="1">
      <alignment horizontal="left" vertical="center" wrapText="1"/>
    </xf>
    <xf numFmtId="0" fontId="25" fillId="0" borderId="0" xfId="0" applyFont="1" applyAlignment="1" applyProtection="1">
      <alignment vertical="center"/>
    </xf>
    <xf numFmtId="4" fontId="25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6" fillId="0" borderId="14" xfId="0" applyNumberFormat="1" applyFont="1" applyBorder="1" applyAlignment="1" applyProtection="1">
      <alignment vertical="center"/>
    </xf>
    <xf numFmtId="4" fontId="26" fillId="0" borderId="0" xfId="0" applyNumberFormat="1" applyFont="1" applyBorder="1" applyAlignment="1" applyProtection="1">
      <alignment vertical="center"/>
    </xf>
    <xf numFmtId="166" fontId="26" fillId="0" borderId="0" xfId="0" applyNumberFormat="1" applyFont="1" applyBorder="1" applyAlignment="1" applyProtection="1">
      <alignment vertical="center"/>
    </xf>
    <xf numFmtId="4" fontId="26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6" fillId="0" borderId="19" xfId="0" applyNumberFormat="1" applyFont="1" applyBorder="1" applyAlignment="1" applyProtection="1">
      <alignment vertical="center"/>
    </xf>
    <xf numFmtId="4" fontId="26" fillId="0" borderId="20" xfId="0" applyNumberFormat="1" applyFont="1" applyBorder="1" applyAlignment="1" applyProtection="1">
      <alignment vertical="center"/>
    </xf>
    <xf numFmtId="166" fontId="26" fillId="0" borderId="20" xfId="0" applyNumberFormat="1" applyFont="1" applyBorder="1" applyAlignment="1" applyProtection="1">
      <alignment vertical="center"/>
    </xf>
    <xf numFmtId="4" fontId="26" fillId="0" borderId="21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0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4" fontId="21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 wrapText="1"/>
    </xf>
    <xf numFmtId="0" fontId="19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19" fillId="4" borderId="0" xfId="0" applyFont="1" applyFill="1" applyAlignment="1" applyProtection="1">
      <alignment horizontal="right" vertical="center"/>
    </xf>
    <xf numFmtId="0" fontId="28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19" fillId="4" borderId="16" xfId="0" applyFont="1" applyFill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  <protection locked="0"/>
    </xf>
    <xf numFmtId="0" fontId="19" fillId="4" borderId="18" xfId="0" applyFont="1" applyFill="1" applyBorder="1" applyAlignment="1" applyProtection="1">
      <alignment horizontal="center" vertical="center" wrapText="1"/>
    </xf>
    <xf numFmtId="0" fontId="19" fillId="4" borderId="0" xfId="0" applyFont="1" applyFill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1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29" fillId="0" borderId="12" xfId="0" applyNumberFormat="1" applyFont="1" applyBorder="1" applyAlignment="1" applyProtection="1"/>
    <xf numFmtId="166" fontId="29" fillId="0" borderId="13" xfId="0" applyNumberFormat="1" applyFont="1" applyBorder="1" applyAlignment="1" applyProtection="1"/>
    <xf numFmtId="4" fontId="30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19" fillId="0" borderId="22" xfId="0" applyFont="1" applyBorder="1" applyAlignment="1" applyProtection="1">
      <alignment horizontal="center" vertical="center"/>
    </xf>
    <xf numFmtId="49" fontId="19" fillId="0" borderId="22" xfId="0" applyNumberFormat="1" applyFont="1" applyBorder="1" applyAlignment="1" applyProtection="1">
      <alignment horizontal="left" vertical="center" wrapText="1"/>
    </xf>
    <xf numFmtId="0" fontId="19" fillId="0" borderId="22" xfId="0" applyFont="1" applyBorder="1" applyAlignment="1" applyProtection="1">
      <alignment horizontal="left" vertical="center" wrapText="1"/>
    </xf>
    <xf numFmtId="0" fontId="19" fillId="0" borderId="22" xfId="0" applyFont="1" applyBorder="1" applyAlignment="1" applyProtection="1">
      <alignment horizontal="center" vertical="center" wrapText="1"/>
    </xf>
    <xf numFmtId="167" fontId="19" fillId="0" borderId="22" xfId="0" applyNumberFormat="1" applyFont="1" applyBorder="1" applyAlignment="1" applyProtection="1">
      <alignment vertical="center"/>
    </xf>
    <xf numFmtId="4" fontId="19" fillId="2" borderId="22" xfId="0" applyNumberFormat="1" applyFont="1" applyFill="1" applyBorder="1" applyAlignment="1" applyProtection="1">
      <alignment vertical="center"/>
      <protection locked="0"/>
    </xf>
    <xf numFmtId="4" fontId="19" fillId="0" borderId="22" xfId="0" applyNumberFormat="1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20" fillId="2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 applyProtection="1">
      <alignment horizontal="center" vertical="center"/>
    </xf>
    <xf numFmtId="166" fontId="20" fillId="0" borderId="0" xfId="0" applyNumberFormat="1" applyFont="1" applyBorder="1" applyAlignment="1" applyProtection="1">
      <alignment vertical="center"/>
    </xf>
    <xf numFmtId="166" fontId="20" fillId="0" borderId="15" xfId="0" applyNumberFormat="1" applyFont="1" applyBorder="1" applyAlignment="1" applyProtection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1" fillId="0" borderId="22" xfId="0" applyFont="1" applyBorder="1" applyAlignment="1" applyProtection="1">
      <alignment horizontal="center" vertical="center"/>
    </xf>
    <xf numFmtId="49" fontId="31" fillId="0" borderId="22" xfId="0" applyNumberFormat="1" applyFont="1" applyBorder="1" applyAlignment="1" applyProtection="1">
      <alignment horizontal="left" vertical="center" wrapText="1"/>
    </xf>
    <xf numFmtId="0" fontId="31" fillId="0" borderId="22" xfId="0" applyFont="1" applyBorder="1" applyAlignment="1" applyProtection="1">
      <alignment horizontal="left" vertical="center" wrapText="1"/>
    </xf>
    <xf numFmtId="0" fontId="31" fillId="0" borderId="22" xfId="0" applyFont="1" applyBorder="1" applyAlignment="1" applyProtection="1">
      <alignment horizontal="center" vertical="center" wrapText="1"/>
    </xf>
    <xf numFmtId="167" fontId="31" fillId="0" borderId="22" xfId="0" applyNumberFormat="1" applyFont="1" applyBorder="1" applyAlignment="1" applyProtection="1">
      <alignment vertical="center"/>
    </xf>
    <xf numFmtId="4" fontId="31" fillId="2" borderId="22" xfId="0" applyNumberFormat="1" applyFont="1" applyFill="1" applyBorder="1" applyAlignment="1" applyProtection="1">
      <alignment vertical="center"/>
      <protection locked="0"/>
    </xf>
    <xf numFmtId="4" fontId="31" fillId="0" borderId="22" xfId="0" applyNumberFormat="1" applyFont="1" applyBorder="1" applyAlignment="1" applyProtection="1">
      <alignment vertical="center"/>
    </xf>
    <xf numFmtId="0" fontId="32" fillId="0" borderId="22" xfId="0" applyFont="1" applyBorder="1" applyAlignment="1" applyProtection="1">
      <alignment vertical="center"/>
    </xf>
    <xf numFmtId="0" fontId="32" fillId="0" borderId="3" xfId="0" applyFont="1" applyBorder="1" applyAlignment="1">
      <alignment vertical="center"/>
    </xf>
    <xf numFmtId="0" fontId="31" fillId="2" borderId="14" xfId="0" applyFont="1" applyFill="1" applyBorder="1" applyAlignment="1" applyProtection="1">
      <alignment horizontal="left" vertical="center"/>
      <protection locked="0"/>
    </xf>
    <xf numFmtId="0" fontId="31" fillId="0" borderId="0" xfId="0" applyFont="1" applyBorder="1" applyAlignment="1" applyProtection="1">
      <alignment horizontal="center" vertical="center"/>
    </xf>
    <xf numFmtId="0" fontId="20" fillId="2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0" fillId="0" borderId="20" xfId="0" applyNumberFormat="1" applyFont="1" applyBorder="1" applyAlignment="1" applyProtection="1">
      <alignment vertical="center"/>
    </xf>
    <xf numFmtId="166" fontId="20" fillId="0" borderId="21" xfId="0" applyNumberFormat="1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calcChain" Target="calcChain.xml" /><Relationship Id="rId7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2.67" style="1" customWidth="1"/>
    <col min="5" max="5" width="2.67" style="1" customWidth="1"/>
    <col min="6" max="6" width="2.67" style="1" customWidth="1"/>
    <col min="7" max="7" width="2.67" style="1" customWidth="1"/>
    <col min="8" max="8" width="2.67" style="1" customWidth="1"/>
    <col min="9" max="9" width="2.67" style="1" customWidth="1"/>
    <col min="10" max="10" width="2.67" style="1" customWidth="1"/>
    <col min="11" max="11" width="2.67" style="1" customWidth="1"/>
    <col min="12" max="12" width="2.67" style="1" customWidth="1"/>
    <col min="13" max="13" width="2.67" style="1" customWidth="1"/>
    <col min="14" max="14" width="2.67" style="1" customWidth="1"/>
    <col min="15" max="15" width="2.67" style="1" customWidth="1"/>
    <col min="16" max="16" width="2.67" style="1" customWidth="1"/>
    <col min="17" max="17" width="2.67" style="1" customWidth="1"/>
    <col min="18" max="18" width="2.67" style="1" customWidth="1"/>
    <col min="19" max="19" width="2.67" style="1" customWidth="1"/>
    <col min="20" max="20" width="2.67" style="1" customWidth="1"/>
    <col min="21" max="21" width="2.67" style="1" customWidth="1"/>
    <col min="22" max="22" width="2.67" style="1" customWidth="1"/>
    <col min="23" max="23" width="2.67" style="1" customWidth="1"/>
    <col min="24" max="24" width="2.67" style="1" customWidth="1"/>
    <col min="25" max="25" width="2.67" style="1" customWidth="1"/>
    <col min="26" max="26" width="2.67" style="1" customWidth="1"/>
    <col min="27" max="27" width="2.67" style="1" customWidth="1"/>
    <col min="28" max="28" width="2.67" style="1" customWidth="1"/>
    <col min="29" max="29" width="2.67" style="1" customWidth="1"/>
    <col min="30" max="30" width="2.67" style="1" customWidth="1"/>
    <col min="31" max="31" width="2.67" style="1" customWidth="1"/>
    <col min="32" max="32" width="2.67" style="1" customWidth="1"/>
    <col min="33" max="33" width="2.67" style="1" customWidth="1"/>
    <col min="34" max="34" width="3.33" style="1" customWidth="1"/>
    <col min="35" max="35" width="31.67" style="1" customWidth="1"/>
    <col min="36" max="36" width="2.5" style="1" customWidth="1"/>
    <col min="37" max="37" width="2.5" style="1" customWidth="1"/>
    <col min="38" max="38" width="8.33" style="1" customWidth="1"/>
    <col min="39" max="39" width="3.33" style="1" customWidth="1"/>
    <col min="40" max="40" width="13.33" style="1" customWidth="1"/>
    <col min="41" max="41" width="7.5" style="1" customWidth="1"/>
    <col min="42" max="42" width="4.17" style="1" customWidth="1"/>
    <col min="43" max="43" width="15.67" style="1" hidden="1" customWidth="1"/>
    <col min="44" max="44" width="13.67" style="1" customWidth="1"/>
    <col min="45" max="45" width="25.83" style="1" hidden="1" customWidth="1"/>
    <col min="46" max="46" width="25.83" style="1" hidden="1" customWidth="1"/>
    <col min="47" max="47" width="25.83" style="1" hidden="1" customWidth="1"/>
    <col min="48" max="48" width="21.67" style="1" hidden="1" customWidth="1"/>
    <col min="49" max="49" width="21.67" style="1" hidden="1" customWidth="1"/>
    <col min="50" max="50" width="25" style="1" hidden="1" customWidth="1"/>
    <col min="51" max="51" width="25" style="1" hidden="1" customWidth="1"/>
    <col min="52" max="52" width="21.67" style="1" hidden="1" customWidth="1"/>
    <col min="53" max="53" width="19.17" style="1" hidden="1" customWidth="1"/>
    <col min="54" max="54" width="25" style="1" hidden="1" customWidth="1"/>
    <col min="55" max="55" width="21.67" style="1" hidden="1" customWidth="1"/>
    <col min="56" max="56" width="19.17" style="1" hidden="1" customWidth="1"/>
    <col min="57" max="57" width="66.5" style="1" customWidth="1"/>
    <col min="71" max="71" width="9.33" style="1" hidden="1"/>
    <col min="72" max="72" width="9.33" style="1" hidden="1"/>
    <col min="73" max="73" width="9.33" style="1" hidden="1"/>
    <col min="74" max="74" width="9.33" style="1" hidden="1"/>
    <col min="75" max="75" width="9.33" style="1" hidden="1"/>
    <col min="76" max="76" width="9.33" style="1" hidden="1"/>
    <col min="77" max="77" width="9.33" style="1" hidden="1"/>
    <col min="78" max="78" width="9.33" style="1" hidden="1"/>
    <col min="79" max="79" width="9.33" style="1" hidden="1"/>
    <col min="80" max="80" width="9.33" style="1" hidden="1"/>
    <col min="81" max="81" width="9.33" style="1" hidden="1"/>
    <col min="82" max="82" width="9.33" style="1" hidden="1"/>
    <col min="83" max="83" width="9.33" style="1" hidden="1"/>
    <col min="84" max="84" width="9.33" style="1" hidden="1"/>
    <col min="85" max="85" width="9.33" style="1" hidden="1"/>
    <col min="86" max="86" width="9.33" style="1" hidden="1"/>
    <col min="87" max="87" width="9.33" style="1" hidden="1"/>
    <col min="88" max="88" width="9.33" style="1" hidden="1"/>
    <col min="89" max="89" width="9.33" style="1" hidden="1"/>
    <col min="90" max="90" width="9.33" style="1" hidden="1"/>
    <col min="91" max="91" width="9.33" style="1" hidden="1"/>
  </cols>
  <sheetData>
    <row r="1">
      <c r="A1" s="13" t="s">
        <v>0</v>
      </c>
      <c r="AZ1" s="13" t="s">
        <v>1</v>
      </c>
      <c r="BA1" s="13" t="s">
        <v>2</v>
      </c>
      <c r="BB1" s="13" t="s">
        <v>3</v>
      </c>
      <c r="BT1" s="13" t="s">
        <v>4</v>
      </c>
      <c r="BU1" s="13" t="s">
        <v>4</v>
      </c>
      <c r="BV1" s="13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4" t="s">
        <v>6</v>
      </c>
      <c r="BT2" s="14" t="s">
        <v>7</v>
      </c>
    </row>
    <row r="3" s="1" customFormat="1" ht="6.9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s="1" customFormat="1" ht="24.96" customHeight="1">
      <c r="B4" s="18"/>
      <c r="C4" s="19"/>
      <c r="D4" s="20" t="s">
        <v>8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7"/>
      <c r="AS4" s="21" t="s">
        <v>9</v>
      </c>
      <c r="BE4" s="22" t="s">
        <v>10</v>
      </c>
      <c r="BS4" s="14" t="s">
        <v>11</v>
      </c>
    </row>
    <row r="5" s="1" customFormat="1" ht="12" customHeight="1">
      <c r="B5" s="18"/>
      <c r="C5" s="19"/>
      <c r="D5" s="23" t="s">
        <v>12</v>
      </c>
      <c r="E5" s="19"/>
      <c r="F5" s="19"/>
      <c r="G5" s="19"/>
      <c r="H5" s="19"/>
      <c r="I5" s="19"/>
      <c r="J5" s="19"/>
      <c r="K5" s="24" t="s">
        <v>13</v>
      </c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7"/>
      <c r="BE5" s="25" t="s">
        <v>14</v>
      </c>
      <c r="BS5" s="14" t="s">
        <v>6</v>
      </c>
    </row>
    <row r="6" s="1" customFormat="1" ht="36.96" customHeight="1">
      <c r="B6" s="18"/>
      <c r="C6" s="19"/>
      <c r="D6" s="26" t="s">
        <v>15</v>
      </c>
      <c r="E6" s="19"/>
      <c r="F6" s="19"/>
      <c r="G6" s="19"/>
      <c r="H6" s="19"/>
      <c r="I6" s="19"/>
      <c r="J6" s="19"/>
      <c r="K6" s="27" t="s">
        <v>16</v>
      </c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7"/>
      <c r="BE6" s="28"/>
      <c r="BS6" s="14" t="s">
        <v>6</v>
      </c>
    </row>
    <row r="7" s="1" customFormat="1" ht="12" customHeight="1">
      <c r="B7" s="18"/>
      <c r="C7" s="19"/>
      <c r="D7" s="29" t="s">
        <v>17</v>
      </c>
      <c r="E7" s="19"/>
      <c r="F7" s="19"/>
      <c r="G7" s="19"/>
      <c r="H7" s="19"/>
      <c r="I7" s="19"/>
      <c r="J7" s="19"/>
      <c r="K7" s="24" t="s">
        <v>1</v>
      </c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29" t="s">
        <v>18</v>
      </c>
      <c r="AL7" s="19"/>
      <c r="AM7" s="19"/>
      <c r="AN7" s="24" t="s">
        <v>1</v>
      </c>
      <c r="AO7" s="19"/>
      <c r="AP7" s="19"/>
      <c r="AQ7" s="19"/>
      <c r="AR7" s="17"/>
      <c r="BE7" s="28"/>
      <c r="BS7" s="14" t="s">
        <v>6</v>
      </c>
    </row>
    <row r="8" s="1" customFormat="1" ht="12" customHeight="1">
      <c r="B8" s="18"/>
      <c r="C8" s="19"/>
      <c r="D8" s="29" t="s">
        <v>19</v>
      </c>
      <c r="E8" s="19"/>
      <c r="F8" s="19"/>
      <c r="G8" s="19"/>
      <c r="H8" s="19"/>
      <c r="I8" s="19"/>
      <c r="J8" s="19"/>
      <c r="K8" s="24" t="s">
        <v>20</v>
      </c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29" t="s">
        <v>21</v>
      </c>
      <c r="AL8" s="19"/>
      <c r="AM8" s="19"/>
      <c r="AN8" s="30" t="s">
        <v>22</v>
      </c>
      <c r="AO8" s="19"/>
      <c r="AP8" s="19"/>
      <c r="AQ8" s="19"/>
      <c r="AR8" s="17"/>
      <c r="BE8" s="28"/>
      <c r="BS8" s="14" t="s">
        <v>6</v>
      </c>
    </row>
    <row r="9" s="1" customFormat="1" ht="14.4" customHeight="1">
      <c r="B9" s="18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7"/>
      <c r="BE9" s="28"/>
      <c r="BS9" s="14" t="s">
        <v>6</v>
      </c>
    </row>
    <row r="10" s="1" customFormat="1" ht="12" customHeight="1">
      <c r="B10" s="18"/>
      <c r="C10" s="19"/>
      <c r="D10" s="29" t="s">
        <v>23</v>
      </c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29" t="s">
        <v>24</v>
      </c>
      <c r="AL10" s="19"/>
      <c r="AM10" s="19"/>
      <c r="AN10" s="24" t="s">
        <v>1</v>
      </c>
      <c r="AO10" s="19"/>
      <c r="AP10" s="19"/>
      <c r="AQ10" s="19"/>
      <c r="AR10" s="17"/>
      <c r="BE10" s="28"/>
      <c r="BS10" s="14" t="s">
        <v>6</v>
      </c>
    </row>
    <row r="11" s="1" customFormat="1" ht="18.48" customHeight="1">
      <c r="B11" s="18"/>
      <c r="C11" s="19"/>
      <c r="D11" s="19"/>
      <c r="E11" s="24" t="s">
        <v>25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29" t="s">
        <v>26</v>
      </c>
      <c r="AL11" s="19"/>
      <c r="AM11" s="19"/>
      <c r="AN11" s="24" t="s">
        <v>1</v>
      </c>
      <c r="AO11" s="19"/>
      <c r="AP11" s="19"/>
      <c r="AQ11" s="19"/>
      <c r="AR11" s="17"/>
      <c r="BE11" s="28"/>
      <c r="BS11" s="14" t="s">
        <v>6</v>
      </c>
    </row>
    <row r="12" s="1" customFormat="1" ht="6.96" customHeight="1">
      <c r="B12" s="18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7"/>
      <c r="BE12" s="28"/>
      <c r="BS12" s="14" t="s">
        <v>6</v>
      </c>
    </row>
    <row r="13" s="1" customFormat="1" ht="12" customHeight="1">
      <c r="B13" s="18"/>
      <c r="C13" s="19"/>
      <c r="D13" s="29" t="s">
        <v>27</v>
      </c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29" t="s">
        <v>24</v>
      </c>
      <c r="AL13" s="19"/>
      <c r="AM13" s="19"/>
      <c r="AN13" s="31" t="s">
        <v>28</v>
      </c>
      <c r="AO13" s="19"/>
      <c r="AP13" s="19"/>
      <c r="AQ13" s="19"/>
      <c r="AR13" s="17"/>
      <c r="BE13" s="28"/>
      <c r="BS13" s="14" t="s">
        <v>6</v>
      </c>
    </row>
    <row r="14">
      <c r="B14" s="18"/>
      <c r="C14" s="19"/>
      <c r="D14" s="19"/>
      <c r="E14" s="31" t="s">
        <v>28</v>
      </c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29" t="s">
        <v>26</v>
      </c>
      <c r="AL14" s="19"/>
      <c r="AM14" s="19"/>
      <c r="AN14" s="31" t="s">
        <v>28</v>
      </c>
      <c r="AO14" s="19"/>
      <c r="AP14" s="19"/>
      <c r="AQ14" s="19"/>
      <c r="AR14" s="17"/>
      <c r="BE14" s="28"/>
      <c r="BS14" s="14" t="s">
        <v>6</v>
      </c>
    </row>
    <row r="15" s="1" customFormat="1" ht="6.96" customHeight="1">
      <c r="B15" s="18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7"/>
      <c r="BE15" s="28"/>
      <c r="BS15" s="14" t="s">
        <v>4</v>
      </c>
    </row>
    <row r="16" s="1" customFormat="1" ht="12" customHeight="1">
      <c r="B16" s="18"/>
      <c r="C16" s="19"/>
      <c r="D16" s="29" t="s">
        <v>29</v>
      </c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29" t="s">
        <v>24</v>
      </c>
      <c r="AL16" s="19"/>
      <c r="AM16" s="19"/>
      <c r="AN16" s="24" t="s">
        <v>1</v>
      </c>
      <c r="AO16" s="19"/>
      <c r="AP16" s="19"/>
      <c r="AQ16" s="19"/>
      <c r="AR16" s="17"/>
      <c r="BE16" s="28"/>
      <c r="BS16" s="14" t="s">
        <v>4</v>
      </c>
    </row>
    <row r="17" s="1" customFormat="1" ht="18.48" customHeight="1">
      <c r="B17" s="18"/>
      <c r="C17" s="19"/>
      <c r="D17" s="19"/>
      <c r="E17" s="24" t="s">
        <v>30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29" t="s">
        <v>26</v>
      </c>
      <c r="AL17" s="19"/>
      <c r="AM17" s="19"/>
      <c r="AN17" s="24" t="s">
        <v>1</v>
      </c>
      <c r="AO17" s="19"/>
      <c r="AP17" s="19"/>
      <c r="AQ17" s="19"/>
      <c r="AR17" s="17"/>
      <c r="BE17" s="28"/>
      <c r="BS17" s="14" t="s">
        <v>31</v>
      </c>
    </row>
    <row r="18" s="1" customFormat="1" ht="6.96" customHeight="1">
      <c r="B18" s="18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7"/>
      <c r="BE18" s="28"/>
      <c r="BS18" s="14" t="s">
        <v>6</v>
      </c>
    </row>
    <row r="19" s="1" customFormat="1" ht="12" customHeight="1">
      <c r="B19" s="18"/>
      <c r="C19" s="19"/>
      <c r="D19" s="29" t="s">
        <v>32</v>
      </c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29" t="s">
        <v>24</v>
      </c>
      <c r="AL19" s="19"/>
      <c r="AM19" s="19"/>
      <c r="AN19" s="24" t="s">
        <v>1</v>
      </c>
      <c r="AO19" s="19"/>
      <c r="AP19" s="19"/>
      <c r="AQ19" s="19"/>
      <c r="AR19" s="17"/>
      <c r="BE19" s="28"/>
      <c r="BS19" s="14" t="s">
        <v>6</v>
      </c>
    </row>
    <row r="20" s="1" customFormat="1" ht="18.48" customHeight="1">
      <c r="B20" s="18"/>
      <c r="C20" s="19"/>
      <c r="D20" s="19"/>
      <c r="E20" s="24" t="s">
        <v>30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29" t="s">
        <v>26</v>
      </c>
      <c r="AL20" s="19"/>
      <c r="AM20" s="19"/>
      <c r="AN20" s="24" t="s">
        <v>1</v>
      </c>
      <c r="AO20" s="19"/>
      <c r="AP20" s="19"/>
      <c r="AQ20" s="19"/>
      <c r="AR20" s="17"/>
      <c r="BE20" s="28"/>
      <c r="BS20" s="14" t="s">
        <v>31</v>
      </c>
    </row>
    <row r="21" s="1" customFormat="1" ht="6.96" customHeight="1">
      <c r="B21" s="18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7"/>
      <c r="BE21" s="28"/>
    </row>
    <row r="22" s="1" customFormat="1" ht="12" customHeight="1">
      <c r="B22" s="18"/>
      <c r="C22" s="19"/>
      <c r="D22" s="29" t="s">
        <v>33</v>
      </c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7"/>
      <c r="BE22" s="28"/>
    </row>
    <row r="23" s="1" customFormat="1" ht="16.5" customHeight="1">
      <c r="B23" s="18"/>
      <c r="C23" s="19"/>
      <c r="D23" s="19"/>
      <c r="E23" s="33" t="s">
        <v>1</v>
      </c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19"/>
      <c r="AP23" s="19"/>
      <c r="AQ23" s="19"/>
      <c r="AR23" s="17"/>
      <c r="BE23" s="28"/>
    </row>
    <row r="24" s="1" customFormat="1" ht="6.96" customHeight="1">
      <c r="B24" s="18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7"/>
      <c r="BE24" s="28"/>
    </row>
    <row r="25" s="1" customFormat="1" ht="6.96" customHeight="1">
      <c r="B25" s="18"/>
      <c r="C25" s="19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19"/>
      <c r="AQ25" s="19"/>
      <c r="AR25" s="17"/>
      <c r="BE25" s="28"/>
    </row>
    <row r="26" s="2" customFormat="1" ht="25.92" customHeight="1">
      <c r="A26" s="35"/>
      <c r="B26" s="36"/>
      <c r="C26" s="37"/>
      <c r="D26" s="38" t="s">
        <v>34</v>
      </c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40">
        <f>ROUND(AG94,2)</f>
        <v>0</v>
      </c>
      <c r="AL26" s="39"/>
      <c r="AM26" s="39"/>
      <c r="AN26" s="39"/>
      <c r="AO26" s="39"/>
      <c r="AP26" s="37"/>
      <c r="AQ26" s="37"/>
      <c r="AR26" s="41"/>
      <c r="BE26" s="28"/>
    </row>
    <row r="27" s="2" customFormat="1" ht="6.96" customHeight="1">
      <c r="A27" s="35"/>
      <c r="B27" s="36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41"/>
      <c r="BE27" s="28"/>
    </row>
    <row r="28" s="2" customFormat="1">
      <c r="A28" s="35"/>
      <c r="B28" s="36"/>
      <c r="C28" s="37"/>
      <c r="D28" s="37"/>
      <c r="E28" s="37"/>
      <c r="F28" s="37"/>
      <c r="G28" s="37"/>
      <c r="H28" s="37"/>
      <c r="I28" s="37"/>
      <c r="J28" s="37"/>
      <c r="K28" s="37"/>
      <c r="L28" s="42" t="s">
        <v>35</v>
      </c>
      <c r="M28" s="42"/>
      <c r="N28" s="42"/>
      <c r="O28" s="42"/>
      <c r="P28" s="42"/>
      <c r="Q28" s="37"/>
      <c r="R28" s="37"/>
      <c r="S28" s="37"/>
      <c r="T28" s="37"/>
      <c r="U28" s="37"/>
      <c r="V28" s="37"/>
      <c r="W28" s="42" t="s">
        <v>36</v>
      </c>
      <c r="X28" s="42"/>
      <c r="Y28" s="42"/>
      <c r="Z28" s="42"/>
      <c r="AA28" s="42"/>
      <c r="AB28" s="42"/>
      <c r="AC28" s="42"/>
      <c r="AD28" s="42"/>
      <c r="AE28" s="42"/>
      <c r="AF28" s="37"/>
      <c r="AG28" s="37"/>
      <c r="AH28" s="37"/>
      <c r="AI28" s="37"/>
      <c r="AJ28" s="37"/>
      <c r="AK28" s="42" t="s">
        <v>37</v>
      </c>
      <c r="AL28" s="42"/>
      <c r="AM28" s="42"/>
      <c r="AN28" s="42"/>
      <c r="AO28" s="42"/>
      <c r="AP28" s="37"/>
      <c r="AQ28" s="37"/>
      <c r="AR28" s="41"/>
      <c r="BE28" s="28"/>
    </row>
    <row r="29" s="3" customFormat="1" ht="14.4" customHeight="1">
      <c r="A29" s="3"/>
      <c r="B29" s="43"/>
      <c r="C29" s="44"/>
      <c r="D29" s="29" t="s">
        <v>38</v>
      </c>
      <c r="E29" s="44"/>
      <c r="F29" s="29" t="s">
        <v>39</v>
      </c>
      <c r="G29" s="44"/>
      <c r="H29" s="44"/>
      <c r="I29" s="44"/>
      <c r="J29" s="44"/>
      <c r="K29" s="44"/>
      <c r="L29" s="45">
        <v>0.20000000000000001</v>
      </c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6">
        <f>ROUND(AZ94, 2)</f>
        <v>0</v>
      </c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6">
        <f>ROUND(AV94, 2)</f>
        <v>0</v>
      </c>
      <c r="AL29" s="44"/>
      <c r="AM29" s="44"/>
      <c r="AN29" s="44"/>
      <c r="AO29" s="44"/>
      <c r="AP29" s="44"/>
      <c r="AQ29" s="44"/>
      <c r="AR29" s="47"/>
      <c r="BE29" s="48"/>
    </row>
    <row r="30" s="3" customFormat="1" ht="14.4" customHeight="1">
      <c r="A30" s="3"/>
      <c r="B30" s="43"/>
      <c r="C30" s="44"/>
      <c r="D30" s="44"/>
      <c r="E30" s="44"/>
      <c r="F30" s="29" t="s">
        <v>40</v>
      </c>
      <c r="G30" s="44"/>
      <c r="H30" s="44"/>
      <c r="I30" s="44"/>
      <c r="J30" s="44"/>
      <c r="K30" s="44"/>
      <c r="L30" s="45">
        <v>0.20000000000000001</v>
      </c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6">
        <f>ROUND(BA94, 2)</f>
        <v>0</v>
      </c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6">
        <f>ROUND(AW94, 2)</f>
        <v>0</v>
      </c>
      <c r="AL30" s="44"/>
      <c r="AM30" s="44"/>
      <c r="AN30" s="44"/>
      <c r="AO30" s="44"/>
      <c r="AP30" s="44"/>
      <c r="AQ30" s="44"/>
      <c r="AR30" s="47"/>
      <c r="BE30" s="48"/>
    </row>
    <row r="31" hidden="1" s="3" customFormat="1" ht="14.4" customHeight="1">
      <c r="A31" s="3"/>
      <c r="B31" s="43"/>
      <c r="C31" s="44"/>
      <c r="D31" s="44"/>
      <c r="E31" s="44"/>
      <c r="F31" s="29" t="s">
        <v>41</v>
      </c>
      <c r="G31" s="44"/>
      <c r="H31" s="44"/>
      <c r="I31" s="44"/>
      <c r="J31" s="44"/>
      <c r="K31" s="44"/>
      <c r="L31" s="45">
        <v>0.20000000000000001</v>
      </c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6">
        <f>ROUND(BB94, 2)</f>
        <v>0</v>
      </c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6">
        <v>0</v>
      </c>
      <c r="AL31" s="44"/>
      <c r="AM31" s="44"/>
      <c r="AN31" s="44"/>
      <c r="AO31" s="44"/>
      <c r="AP31" s="44"/>
      <c r="AQ31" s="44"/>
      <c r="AR31" s="47"/>
      <c r="BE31" s="48"/>
    </row>
    <row r="32" hidden="1" s="3" customFormat="1" ht="14.4" customHeight="1">
      <c r="A32" s="3"/>
      <c r="B32" s="43"/>
      <c r="C32" s="44"/>
      <c r="D32" s="44"/>
      <c r="E32" s="44"/>
      <c r="F32" s="29" t="s">
        <v>42</v>
      </c>
      <c r="G32" s="44"/>
      <c r="H32" s="44"/>
      <c r="I32" s="44"/>
      <c r="J32" s="44"/>
      <c r="K32" s="44"/>
      <c r="L32" s="45">
        <v>0.20000000000000001</v>
      </c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6">
        <f>ROUND(BC94, 2)</f>
        <v>0</v>
      </c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6">
        <v>0</v>
      </c>
      <c r="AL32" s="44"/>
      <c r="AM32" s="44"/>
      <c r="AN32" s="44"/>
      <c r="AO32" s="44"/>
      <c r="AP32" s="44"/>
      <c r="AQ32" s="44"/>
      <c r="AR32" s="47"/>
      <c r="BE32" s="48"/>
    </row>
    <row r="33" hidden="1" s="3" customFormat="1" ht="14.4" customHeight="1">
      <c r="A33" s="3"/>
      <c r="B33" s="43"/>
      <c r="C33" s="44"/>
      <c r="D33" s="44"/>
      <c r="E33" s="44"/>
      <c r="F33" s="29" t="s">
        <v>43</v>
      </c>
      <c r="G33" s="44"/>
      <c r="H33" s="44"/>
      <c r="I33" s="44"/>
      <c r="J33" s="44"/>
      <c r="K33" s="44"/>
      <c r="L33" s="45">
        <v>0</v>
      </c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6">
        <f>ROUND(BD94, 2)</f>
        <v>0</v>
      </c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6">
        <v>0</v>
      </c>
      <c r="AL33" s="44"/>
      <c r="AM33" s="44"/>
      <c r="AN33" s="44"/>
      <c r="AO33" s="44"/>
      <c r="AP33" s="44"/>
      <c r="AQ33" s="44"/>
      <c r="AR33" s="47"/>
      <c r="BE33" s="48"/>
    </row>
    <row r="34" s="2" customFormat="1" ht="6.96" customHeight="1">
      <c r="A34" s="35"/>
      <c r="B34" s="36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41"/>
      <c r="BE34" s="28"/>
    </row>
    <row r="35" s="2" customFormat="1" ht="25.92" customHeight="1">
      <c r="A35" s="35"/>
      <c r="B35" s="36"/>
      <c r="C35" s="49"/>
      <c r="D35" s="50" t="s">
        <v>44</v>
      </c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2" t="s">
        <v>45</v>
      </c>
      <c r="U35" s="51"/>
      <c r="V35" s="51"/>
      <c r="W35" s="51"/>
      <c r="X35" s="53" t="s">
        <v>46</v>
      </c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4">
        <f>SUM(AK26:AK33)</f>
        <v>0</v>
      </c>
      <c r="AL35" s="51"/>
      <c r="AM35" s="51"/>
      <c r="AN35" s="51"/>
      <c r="AO35" s="55"/>
      <c r="AP35" s="49"/>
      <c r="AQ35" s="49"/>
      <c r="AR35" s="41"/>
      <c r="BE35" s="35"/>
    </row>
    <row r="36" s="2" customFormat="1" ht="6.96" customHeight="1">
      <c r="A36" s="35"/>
      <c r="B36" s="36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41"/>
      <c r="BE36" s="35"/>
    </row>
    <row r="37" s="2" customFormat="1" ht="14.4" customHeight="1">
      <c r="A37" s="35"/>
      <c r="B37" s="36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41"/>
      <c r="BE37" s="35"/>
    </row>
    <row r="38" s="1" customFormat="1" ht="14.4" customHeight="1">
      <c r="B38" s="18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7"/>
    </row>
    <row r="39" s="1" customFormat="1" ht="14.4" customHeight="1">
      <c r="B39" s="18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7"/>
    </row>
    <row r="40" s="1" customFormat="1" ht="14.4" customHeight="1">
      <c r="B40" s="18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7"/>
    </row>
    <row r="41" s="1" customFormat="1" ht="14.4" customHeight="1">
      <c r="B41" s="18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7"/>
    </row>
    <row r="42" s="1" customFormat="1" ht="14.4" customHeight="1">
      <c r="B42" s="18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7"/>
    </row>
    <row r="43" s="1" customFormat="1" ht="14.4" customHeight="1">
      <c r="B43" s="18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7"/>
    </row>
    <row r="44" s="1" customFormat="1" ht="14.4" customHeight="1">
      <c r="B44" s="18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7"/>
    </row>
    <row r="45" s="1" customFormat="1" ht="14.4" customHeight="1">
      <c r="B45" s="18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7"/>
    </row>
    <row r="46" s="1" customFormat="1" ht="14.4" customHeight="1">
      <c r="B46" s="18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7"/>
    </row>
    <row r="47" s="1" customFormat="1" ht="14.4" customHeight="1">
      <c r="B47" s="18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7"/>
    </row>
    <row r="48" s="1" customFormat="1" ht="14.4" customHeight="1">
      <c r="B48" s="18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7"/>
    </row>
    <row r="49" s="2" customFormat="1" ht="14.4" customHeight="1">
      <c r="B49" s="56"/>
      <c r="C49" s="57"/>
      <c r="D49" s="58" t="s">
        <v>47</v>
      </c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  <c r="AB49" s="59"/>
      <c r="AC49" s="59"/>
      <c r="AD49" s="59"/>
      <c r="AE49" s="59"/>
      <c r="AF49" s="59"/>
      <c r="AG49" s="59"/>
      <c r="AH49" s="58" t="s">
        <v>48</v>
      </c>
      <c r="AI49" s="59"/>
      <c r="AJ49" s="59"/>
      <c r="AK49" s="59"/>
      <c r="AL49" s="59"/>
      <c r="AM49" s="59"/>
      <c r="AN49" s="59"/>
      <c r="AO49" s="59"/>
      <c r="AP49" s="57"/>
      <c r="AQ49" s="57"/>
      <c r="AR49" s="60"/>
    </row>
    <row r="50">
      <c r="B50" s="18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7"/>
    </row>
    <row r="51">
      <c r="B51" s="18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7"/>
    </row>
    <row r="52">
      <c r="B52" s="18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7"/>
    </row>
    <row r="53">
      <c r="B53" s="18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7"/>
    </row>
    <row r="54">
      <c r="B54" s="18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7"/>
    </row>
    <row r="55">
      <c r="B55" s="18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7"/>
    </row>
    <row r="56">
      <c r="B56" s="18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7"/>
    </row>
    <row r="57">
      <c r="B57" s="18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7"/>
    </row>
    <row r="58">
      <c r="B58" s="18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7"/>
    </row>
    <row r="59">
      <c r="B59" s="18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7"/>
    </row>
    <row r="60" s="2" customFormat="1">
      <c r="A60" s="35"/>
      <c r="B60" s="36"/>
      <c r="C60" s="37"/>
      <c r="D60" s="61" t="s">
        <v>49</v>
      </c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61" t="s">
        <v>50</v>
      </c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61" t="s">
        <v>49</v>
      </c>
      <c r="AI60" s="39"/>
      <c r="AJ60" s="39"/>
      <c r="AK60" s="39"/>
      <c r="AL60" s="39"/>
      <c r="AM60" s="61" t="s">
        <v>50</v>
      </c>
      <c r="AN60" s="39"/>
      <c r="AO60" s="39"/>
      <c r="AP60" s="37"/>
      <c r="AQ60" s="37"/>
      <c r="AR60" s="41"/>
      <c r="BE60" s="35"/>
    </row>
    <row r="61">
      <c r="B61" s="18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7"/>
    </row>
    <row r="62">
      <c r="B62" s="18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7"/>
    </row>
    <row r="63">
      <c r="B63" s="18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7"/>
    </row>
    <row r="64" s="2" customFormat="1">
      <c r="A64" s="35"/>
      <c r="B64" s="36"/>
      <c r="C64" s="37"/>
      <c r="D64" s="58" t="s">
        <v>51</v>
      </c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62"/>
      <c r="AE64" s="62"/>
      <c r="AF64" s="62"/>
      <c r="AG64" s="62"/>
      <c r="AH64" s="58" t="s">
        <v>52</v>
      </c>
      <c r="AI64" s="62"/>
      <c r="AJ64" s="62"/>
      <c r="AK64" s="62"/>
      <c r="AL64" s="62"/>
      <c r="AM64" s="62"/>
      <c r="AN64" s="62"/>
      <c r="AO64" s="62"/>
      <c r="AP64" s="37"/>
      <c r="AQ64" s="37"/>
      <c r="AR64" s="41"/>
      <c r="BE64" s="35"/>
    </row>
    <row r="65">
      <c r="B65" s="18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7"/>
    </row>
    <row r="66">
      <c r="B66" s="18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7"/>
    </row>
    <row r="67">
      <c r="B67" s="18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7"/>
    </row>
    <row r="68">
      <c r="B68" s="18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7"/>
    </row>
    <row r="69">
      <c r="B69" s="18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7"/>
    </row>
    <row r="70">
      <c r="B70" s="18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7"/>
    </row>
    <row r="71">
      <c r="B71" s="18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7"/>
    </row>
    <row r="72">
      <c r="B72" s="18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7"/>
    </row>
    <row r="73">
      <c r="B73" s="18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7"/>
    </row>
    <row r="74">
      <c r="B74" s="18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7"/>
    </row>
    <row r="75" s="2" customFormat="1">
      <c r="A75" s="35"/>
      <c r="B75" s="36"/>
      <c r="C75" s="37"/>
      <c r="D75" s="61" t="s">
        <v>49</v>
      </c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61" t="s">
        <v>50</v>
      </c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61" t="s">
        <v>49</v>
      </c>
      <c r="AI75" s="39"/>
      <c r="AJ75" s="39"/>
      <c r="AK75" s="39"/>
      <c r="AL75" s="39"/>
      <c r="AM75" s="61" t="s">
        <v>50</v>
      </c>
      <c r="AN75" s="39"/>
      <c r="AO75" s="39"/>
      <c r="AP75" s="37"/>
      <c r="AQ75" s="37"/>
      <c r="AR75" s="41"/>
      <c r="BE75" s="35"/>
    </row>
    <row r="76" s="2" customFormat="1">
      <c r="A76" s="35"/>
      <c r="B76" s="36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41"/>
      <c r="BE76" s="35"/>
    </row>
    <row r="77" s="2" customFormat="1" ht="6.96" customHeight="1">
      <c r="A77" s="35"/>
      <c r="B77" s="63"/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64"/>
      <c r="AO77" s="64"/>
      <c r="AP77" s="64"/>
      <c r="AQ77" s="64"/>
      <c r="AR77" s="41"/>
      <c r="BE77" s="35"/>
    </row>
    <row r="81" s="2" customFormat="1" ht="6.96" customHeight="1">
      <c r="A81" s="35"/>
      <c r="B81" s="65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66"/>
      <c r="AE81" s="66"/>
      <c r="AF81" s="66"/>
      <c r="AG81" s="66"/>
      <c r="AH81" s="66"/>
      <c r="AI81" s="66"/>
      <c r="AJ81" s="66"/>
      <c r="AK81" s="66"/>
      <c r="AL81" s="66"/>
      <c r="AM81" s="66"/>
      <c r="AN81" s="66"/>
      <c r="AO81" s="66"/>
      <c r="AP81" s="66"/>
      <c r="AQ81" s="66"/>
      <c r="AR81" s="41"/>
      <c r="BE81" s="35"/>
    </row>
    <row r="82" s="2" customFormat="1" ht="24.96" customHeight="1">
      <c r="A82" s="35"/>
      <c r="B82" s="36"/>
      <c r="C82" s="20" t="s">
        <v>53</v>
      </c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41"/>
      <c r="BE82" s="35"/>
    </row>
    <row r="83" s="2" customFormat="1" ht="6.96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41"/>
      <c r="BE83" s="35"/>
    </row>
    <row r="84" s="4" customFormat="1" ht="12" customHeight="1">
      <c r="A84" s="4"/>
      <c r="B84" s="67"/>
      <c r="C84" s="29" t="s">
        <v>12</v>
      </c>
      <c r="D84" s="68"/>
      <c r="E84" s="68"/>
      <c r="F84" s="68"/>
      <c r="G84" s="68"/>
      <c r="H84" s="68"/>
      <c r="I84" s="68"/>
      <c r="J84" s="68"/>
      <c r="K84" s="68"/>
      <c r="L84" s="68" t="str">
        <f>K5</f>
        <v>20191101</v>
      </c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68"/>
      <c r="AN84" s="68"/>
      <c r="AO84" s="68"/>
      <c r="AP84" s="68"/>
      <c r="AQ84" s="68"/>
      <c r="AR84" s="69"/>
      <c r="BE84" s="4"/>
    </row>
    <row r="85" s="5" customFormat="1" ht="36.96" customHeight="1">
      <c r="A85" s="5"/>
      <c r="B85" s="70"/>
      <c r="C85" s="71" t="s">
        <v>15</v>
      </c>
      <c r="D85" s="72"/>
      <c r="E85" s="72"/>
      <c r="F85" s="72"/>
      <c r="G85" s="72"/>
      <c r="H85" s="72"/>
      <c r="I85" s="72"/>
      <c r="J85" s="72"/>
      <c r="K85" s="72"/>
      <c r="L85" s="73" t="str">
        <f>K6</f>
        <v>Letné kúpalisko Trebišov - Tobogan</v>
      </c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2"/>
      <c r="AF85" s="72"/>
      <c r="AG85" s="72"/>
      <c r="AH85" s="72"/>
      <c r="AI85" s="72"/>
      <c r="AJ85" s="72"/>
      <c r="AK85" s="72"/>
      <c r="AL85" s="72"/>
      <c r="AM85" s="72"/>
      <c r="AN85" s="72"/>
      <c r="AO85" s="72"/>
      <c r="AP85" s="72"/>
      <c r="AQ85" s="72"/>
      <c r="AR85" s="74"/>
      <c r="BE85" s="5"/>
    </row>
    <row r="86" s="2" customFormat="1" ht="6.96" customHeight="1">
      <c r="A86" s="35"/>
      <c r="B86" s="36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41"/>
      <c r="BE86" s="35"/>
    </row>
    <row r="87" s="2" customFormat="1" ht="12" customHeight="1">
      <c r="A87" s="35"/>
      <c r="B87" s="36"/>
      <c r="C87" s="29" t="s">
        <v>19</v>
      </c>
      <c r="D87" s="37"/>
      <c r="E87" s="37"/>
      <c r="F87" s="37"/>
      <c r="G87" s="37"/>
      <c r="H87" s="37"/>
      <c r="I87" s="37"/>
      <c r="J87" s="37"/>
      <c r="K87" s="37"/>
      <c r="L87" s="75" t="str">
        <f>IF(K8="","",K8)</f>
        <v>Areál letného kúpaliska Trebišov</v>
      </c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29" t="s">
        <v>21</v>
      </c>
      <c r="AJ87" s="37"/>
      <c r="AK87" s="37"/>
      <c r="AL87" s="37"/>
      <c r="AM87" s="76" t="str">
        <f>IF(AN8= "","",AN8)</f>
        <v>6. 11. 2019</v>
      </c>
      <c r="AN87" s="76"/>
      <c r="AO87" s="37"/>
      <c r="AP87" s="37"/>
      <c r="AQ87" s="37"/>
      <c r="AR87" s="41"/>
      <c r="BE87" s="35"/>
    </row>
    <row r="88" s="2" customFormat="1" ht="6.96" customHeight="1">
      <c r="A88" s="35"/>
      <c r="B88" s="36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41"/>
      <c r="BE88" s="35"/>
    </row>
    <row r="89" s="2" customFormat="1" ht="15.15" customHeight="1">
      <c r="A89" s="35"/>
      <c r="B89" s="36"/>
      <c r="C89" s="29" t="s">
        <v>23</v>
      </c>
      <c r="D89" s="37"/>
      <c r="E89" s="37"/>
      <c r="F89" s="37"/>
      <c r="G89" s="37"/>
      <c r="H89" s="37"/>
      <c r="I89" s="37"/>
      <c r="J89" s="37"/>
      <c r="K89" s="37"/>
      <c r="L89" s="68" t="str">
        <f>IF(E11= "","",E11)</f>
        <v>Technické služby mesta Trebišov</v>
      </c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29" t="s">
        <v>29</v>
      </c>
      <c r="AJ89" s="37"/>
      <c r="AK89" s="37"/>
      <c r="AL89" s="37"/>
      <c r="AM89" s="77" t="str">
        <f>IF(E17="","",E17)</f>
        <v>Ing. Juraj Danko</v>
      </c>
      <c r="AN89" s="68"/>
      <c r="AO89" s="68"/>
      <c r="AP89" s="68"/>
      <c r="AQ89" s="37"/>
      <c r="AR89" s="41"/>
      <c r="AS89" s="78" t="s">
        <v>54</v>
      </c>
      <c r="AT89" s="79"/>
      <c r="AU89" s="80"/>
      <c r="AV89" s="80"/>
      <c r="AW89" s="80"/>
      <c r="AX89" s="80"/>
      <c r="AY89" s="80"/>
      <c r="AZ89" s="80"/>
      <c r="BA89" s="80"/>
      <c r="BB89" s="80"/>
      <c r="BC89" s="80"/>
      <c r="BD89" s="81"/>
      <c r="BE89" s="35"/>
    </row>
    <row r="90" s="2" customFormat="1" ht="15.15" customHeight="1">
      <c r="A90" s="35"/>
      <c r="B90" s="36"/>
      <c r="C90" s="29" t="s">
        <v>27</v>
      </c>
      <c r="D90" s="37"/>
      <c r="E90" s="37"/>
      <c r="F90" s="37"/>
      <c r="G90" s="37"/>
      <c r="H90" s="37"/>
      <c r="I90" s="37"/>
      <c r="J90" s="37"/>
      <c r="K90" s="37"/>
      <c r="L90" s="68" t="str">
        <f>IF(E14= "Vyplň údaj","",E14)</f>
        <v/>
      </c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29" t="s">
        <v>32</v>
      </c>
      <c r="AJ90" s="37"/>
      <c r="AK90" s="37"/>
      <c r="AL90" s="37"/>
      <c r="AM90" s="77" t="str">
        <f>IF(E20="","",E20)</f>
        <v>Ing. Juraj Danko</v>
      </c>
      <c r="AN90" s="68"/>
      <c r="AO90" s="68"/>
      <c r="AP90" s="68"/>
      <c r="AQ90" s="37"/>
      <c r="AR90" s="41"/>
      <c r="AS90" s="82"/>
      <c r="AT90" s="83"/>
      <c r="AU90" s="84"/>
      <c r="AV90" s="84"/>
      <c r="AW90" s="84"/>
      <c r="AX90" s="84"/>
      <c r="AY90" s="84"/>
      <c r="AZ90" s="84"/>
      <c r="BA90" s="84"/>
      <c r="BB90" s="84"/>
      <c r="BC90" s="84"/>
      <c r="BD90" s="85"/>
      <c r="BE90" s="35"/>
    </row>
    <row r="91" s="2" customFormat="1" ht="10.8" customHeight="1">
      <c r="A91" s="35"/>
      <c r="B91" s="36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41"/>
      <c r="AS91" s="86"/>
      <c r="AT91" s="87"/>
      <c r="AU91" s="88"/>
      <c r="AV91" s="88"/>
      <c r="AW91" s="88"/>
      <c r="AX91" s="88"/>
      <c r="AY91" s="88"/>
      <c r="AZ91" s="88"/>
      <c r="BA91" s="88"/>
      <c r="BB91" s="88"/>
      <c r="BC91" s="88"/>
      <c r="BD91" s="89"/>
      <c r="BE91" s="35"/>
    </row>
    <row r="92" s="2" customFormat="1" ht="29.28" customHeight="1">
      <c r="A92" s="35"/>
      <c r="B92" s="36"/>
      <c r="C92" s="90" t="s">
        <v>55</v>
      </c>
      <c r="D92" s="91"/>
      <c r="E92" s="91"/>
      <c r="F92" s="91"/>
      <c r="G92" s="91"/>
      <c r="H92" s="92"/>
      <c r="I92" s="93" t="s">
        <v>56</v>
      </c>
      <c r="J92" s="91"/>
      <c r="K92" s="91"/>
      <c r="L92" s="91"/>
      <c r="M92" s="91"/>
      <c r="N92" s="91"/>
      <c r="O92" s="91"/>
      <c r="P92" s="91"/>
      <c r="Q92" s="91"/>
      <c r="R92" s="91"/>
      <c r="S92" s="91"/>
      <c r="T92" s="91"/>
      <c r="U92" s="91"/>
      <c r="V92" s="91"/>
      <c r="W92" s="91"/>
      <c r="X92" s="91"/>
      <c r="Y92" s="91"/>
      <c r="Z92" s="91"/>
      <c r="AA92" s="91"/>
      <c r="AB92" s="91"/>
      <c r="AC92" s="91"/>
      <c r="AD92" s="91"/>
      <c r="AE92" s="91"/>
      <c r="AF92" s="91"/>
      <c r="AG92" s="94" t="s">
        <v>57</v>
      </c>
      <c r="AH92" s="91"/>
      <c r="AI92" s="91"/>
      <c r="AJ92" s="91"/>
      <c r="AK92" s="91"/>
      <c r="AL92" s="91"/>
      <c r="AM92" s="91"/>
      <c r="AN92" s="93" t="s">
        <v>58</v>
      </c>
      <c r="AO92" s="91"/>
      <c r="AP92" s="95"/>
      <c r="AQ92" s="96" t="s">
        <v>59</v>
      </c>
      <c r="AR92" s="41"/>
      <c r="AS92" s="97" t="s">
        <v>60</v>
      </c>
      <c r="AT92" s="98" t="s">
        <v>61</v>
      </c>
      <c r="AU92" s="98" t="s">
        <v>62</v>
      </c>
      <c r="AV92" s="98" t="s">
        <v>63</v>
      </c>
      <c r="AW92" s="98" t="s">
        <v>64</v>
      </c>
      <c r="AX92" s="98" t="s">
        <v>65</v>
      </c>
      <c r="AY92" s="98" t="s">
        <v>66</v>
      </c>
      <c r="AZ92" s="98" t="s">
        <v>67</v>
      </c>
      <c r="BA92" s="98" t="s">
        <v>68</v>
      </c>
      <c r="BB92" s="98" t="s">
        <v>69</v>
      </c>
      <c r="BC92" s="98" t="s">
        <v>70</v>
      </c>
      <c r="BD92" s="99" t="s">
        <v>71</v>
      </c>
      <c r="BE92" s="35"/>
    </row>
    <row r="93" s="2" customFormat="1" ht="10.8" customHeight="1">
      <c r="A93" s="35"/>
      <c r="B93" s="36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41"/>
      <c r="AS93" s="100"/>
      <c r="AT93" s="101"/>
      <c r="AU93" s="101"/>
      <c r="AV93" s="101"/>
      <c r="AW93" s="101"/>
      <c r="AX93" s="101"/>
      <c r="AY93" s="101"/>
      <c r="AZ93" s="101"/>
      <c r="BA93" s="101"/>
      <c r="BB93" s="101"/>
      <c r="BC93" s="101"/>
      <c r="BD93" s="102"/>
      <c r="BE93" s="35"/>
    </row>
    <row r="94" s="6" customFormat="1" ht="32.4" customHeight="1">
      <c r="A94" s="6"/>
      <c r="B94" s="103"/>
      <c r="C94" s="104" t="s">
        <v>72</v>
      </c>
      <c r="D94" s="105"/>
      <c r="E94" s="105"/>
      <c r="F94" s="105"/>
      <c r="G94" s="105"/>
      <c r="H94" s="105"/>
      <c r="I94" s="105"/>
      <c r="J94" s="105"/>
      <c r="K94" s="105"/>
      <c r="L94" s="105"/>
      <c r="M94" s="105"/>
      <c r="N94" s="105"/>
      <c r="O94" s="105"/>
      <c r="P94" s="105"/>
      <c r="Q94" s="105"/>
      <c r="R94" s="105"/>
      <c r="S94" s="105"/>
      <c r="T94" s="105"/>
      <c r="U94" s="105"/>
      <c r="V94" s="105"/>
      <c r="W94" s="105"/>
      <c r="X94" s="105"/>
      <c r="Y94" s="105"/>
      <c r="Z94" s="105"/>
      <c r="AA94" s="105"/>
      <c r="AB94" s="105"/>
      <c r="AC94" s="105"/>
      <c r="AD94" s="105"/>
      <c r="AE94" s="105"/>
      <c r="AF94" s="105"/>
      <c r="AG94" s="106">
        <f>ROUND(SUM(AG95:AG96),2)</f>
        <v>0</v>
      </c>
      <c r="AH94" s="106"/>
      <c r="AI94" s="106"/>
      <c r="AJ94" s="106"/>
      <c r="AK94" s="106"/>
      <c r="AL94" s="106"/>
      <c r="AM94" s="106"/>
      <c r="AN94" s="107">
        <f>SUM(AG94,AT94)</f>
        <v>0</v>
      </c>
      <c r="AO94" s="107"/>
      <c r="AP94" s="107"/>
      <c r="AQ94" s="108" t="s">
        <v>1</v>
      </c>
      <c r="AR94" s="109"/>
      <c r="AS94" s="110">
        <f>ROUND(SUM(AS95:AS96),2)</f>
        <v>0</v>
      </c>
      <c r="AT94" s="111">
        <f>ROUND(SUM(AV94:AW94),2)</f>
        <v>0</v>
      </c>
      <c r="AU94" s="112">
        <f>ROUND(SUM(AU95:AU96),5)</f>
        <v>0</v>
      </c>
      <c r="AV94" s="111">
        <f>ROUND(AZ94*L29,2)</f>
        <v>0</v>
      </c>
      <c r="AW94" s="111">
        <f>ROUND(BA94*L30,2)</f>
        <v>0</v>
      </c>
      <c r="AX94" s="111">
        <f>ROUND(BB94*L29,2)</f>
        <v>0</v>
      </c>
      <c r="AY94" s="111">
        <f>ROUND(BC94*L30,2)</f>
        <v>0</v>
      </c>
      <c r="AZ94" s="111">
        <f>ROUND(SUM(AZ95:AZ96),2)</f>
        <v>0</v>
      </c>
      <c r="BA94" s="111">
        <f>ROUND(SUM(BA95:BA96),2)</f>
        <v>0</v>
      </c>
      <c r="BB94" s="111">
        <f>ROUND(SUM(BB95:BB96),2)</f>
        <v>0</v>
      </c>
      <c r="BC94" s="111">
        <f>ROUND(SUM(BC95:BC96),2)</f>
        <v>0</v>
      </c>
      <c r="BD94" s="113">
        <f>ROUND(SUM(BD95:BD96),2)</f>
        <v>0</v>
      </c>
      <c r="BE94" s="6"/>
      <c r="BS94" s="114" t="s">
        <v>73</v>
      </c>
      <c r="BT94" s="114" t="s">
        <v>74</v>
      </c>
      <c r="BU94" s="115" t="s">
        <v>75</v>
      </c>
      <c r="BV94" s="114" t="s">
        <v>76</v>
      </c>
      <c r="BW94" s="114" t="s">
        <v>5</v>
      </c>
      <c r="BX94" s="114" t="s">
        <v>77</v>
      </c>
      <c r="CL94" s="114" t="s">
        <v>1</v>
      </c>
    </row>
    <row r="95" s="7" customFormat="1" ht="16.5" customHeight="1">
      <c r="A95" s="116" t="s">
        <v>78</v>
      </c>
      <c r="B95" s="117"/>
      <c r="C95" s="118"/>
      <c r="D95" s="119" t="s">
        <v>79</v>
      </c>
      <c r="E95" s="119"/>
      <c r="F95" s="119"/>
      <c r="G95" s="119"/>
      <c r="H95" s="119"/>
      <c r="I95" s="120"/>
      <c r="J95" s="119" t="s">
        <v>80</v>
      </c>
      <c r="K95" s="119"/>
      <c r="L95" s="119"/>
      <c r="M95" s="119"/>
      <c r="N95" s="119"/>
      <c r="O95" s="119"/>
      <c r="P95" s="119"/>
      <c r="Q95" s="119"/>
      <c r="R95" s="119"/>
      <c r="S95" s="119"/>
      <c r="T95" s="119"/>
      <c r="U95" s="119"/>
      <c r="V95" s="119"/>
      <c r="W95" s="119"/>
      <c r="X95" s="119"/>
      <c r="Y95" s="119"/>
      <c r="Z95" s="119"/>
      <c r="AA95" s="119"/>
      <c r="AB95" s="119"/>
      <c r="AC95" s="119"/>
      <c r="AD95" s="119"/>
      <c r="AE95" s="119"/>
      <c r="AF95" s="119"/>
      <c r="AG95" s="121">
        <f>'01 - Tobogan, základy, sp...'!J30</f>
        <v>0</v>
      </c>
      <c r="AH95" s="120"/>
      <c r="AI95" s="120"/>
      <c r="AJ95" s="120"/>
      <c r="AK95" s="120"/>
      <c r="AL95" s="120"/>
      <c r="AM95" s="120"/>
      <c r="AN95" s="121">
        <f>SUM(AG95,AT95)</f>
        <v>0</v>
      </c>
      <c r="AO95" s="120"/>
      <c r="AP95" s="120"/>
      <c r="AQ95" s="122" t="s">
        <v>81</v>
      </c>
      <c r="AR95" s="123"/>
      <c r="AS95" s="124">
        <v>0</v>
      </c>
      <c r="AT95" s="125">
        <f>ROUND(SUM(AV95:AW95),2)</f>
        <v>0</v>
      </c>
      <c r="AU95" s="126">
        <f>'01 - Tobogan, základy, sp...'!P124</f>
        <v>0</v>
      </c>
      <c r="AV95" s="125">
        <f>'01 - Tobogan, základy, sp...'!J33</f>
        <v>0</v>
      </c>
      <c r="AW95" s="125">
        <f>'01 - Tobogan, základy, sp...'!J34</f>
        <v>0</v>
      </c>
      <c r="AX95" s="125">
        <f>'01 - Tobogan, základy, sp...'!J35</f>
        <v>0</v>
      </c>
      <c r="AY95" s="125">
        <f>'01 - Tobogan, základy, sp...'!J36</f>
        <v>0</v>
      </c>
      <c r="AZ95" s="125">
        <f>'01 - Tobogan, základy, sp...'!F33</f>
        <v>0</v>
      </c>
      <c r="BA95" s="125">
        <f>'01 - Tobogan, základy, sp...'!F34</f>
        <v>0</v>
      </c>
      <c r="BB95" s="125">
        <f>'01 - Tobogan, základy, sp...'!F35</f>
        <v>0</v>
      </c>
      <c r="BC95" s="125">
        <f>'01 - Tobogan, základy, sp...'!F36</f>
        <v>0</v>
      </c>
      <c r="BD95" s="127">
        <f>'01 - Tobogan, základy, sp...'!F37</f>
        <v>0</v>
      </c>
      <c r="BE95" s="7"/>
      <c r="BT95" s="128" t="s">
        <v>82</v>
      </c>
      <c r="BV95" s="128" t="s">
        <v>76</v>
      </c>
      <c r="BW95" s="128" t="s">
        <v>83</v>
      </c>
      <c r="BX95" s="128" t="s">
        <v>5</v>
      </c>
      <c r="CL95" s="128" t="s">
        <v>1</v>
      </c>
      <c r="CM95" s="128" t="s">
        <v>74</v>
      </c>
    </row>
    <row r="96" s="7" customFormat="1" ht="16.5" customHeight="1">
      <c r="A96" s="116" t="s">
        <v>78</v>
      </c>
      <c r="B96" s="117"/>
      <c r="C96" s="118"/>
      <c r="D96" s="119" t="s">
        <v>84</v>
      </c>
      <c r="E96" s="119"/>
      <c r="F96" s="119"/>
      <c r="G96" s="119"/>
      <c r="H96" s="119"/>
      <c r="I96" s="120"/>
      <c r="J96" s="119" t="s">
        <v>85</v>
      </c>
      <c r="K96" s="119"/>
      <c r="L96" s="119"/>
      <c r="M96" s="119"/>
      <c r="N96" s="119"/>
      <c r="O96" s="119"/>
      <c r="P96" s="119"/>
      <c r="Q96" s="119"/>
      <c r="R96" s="119"/>
      <c r="S96" s="119"/>
      <c r="T96" s="119"/>
      <c r="U96" s="119"/>
      <c r="V96" s="119"/>
      <c r="W96" s="119"/>
      <c r="X96" s="119"/>
      <c r="Y96" s="119"/>
      <c r="Z96" s="119"/>
      <c r="AA96" s="119"/>
      <c r="AB96" s="119"/>
      <c r="AC96" s="119"/>
      <c r="AD96" s="119"/>
      <c r="AE96" s="119"/>
      <c r="AF96" s="119"/>
      <c r="AG96" s="121">
        <f>'02 - Uzemnenie'!J30</f>
        <v>0</v>
      </c>
      <c r="AH96" s="120"/>
      <c r="AI96" s="120"/>
      <c r="AJ96" s="120"/>
      <c r="AK96" s="120"/>
      <c r="AL96" s="120"/>
      <c r="AM96" s="120"/>
      <c r="AN96" s="121">
        <f>SUM(AG96,AT96)</f>
        <v>0</v>
      </c>
      <c r="AO96" s="120"/>
      <c r="AP96" s="120"/>
      <c r="AQ96" s="122" t="s">
        <v>81</v>
      </c>
      <c r="AR96" s="123"/>
      <c r="AS96" s="129">
        <v>0</v>
      </c>
      <c r="AT96" s="130">
        <f>ROUND(SUM(AV96:AW96),2)</f>
        <v>0</v>
      </c>
      <c r="AU96" s="131">
        <f>'02 - Uzemnenie'!P120</f>
        <v>0</v>
      </c>
      <c r="AV96" s="130">
        <f>'02 - Uzemnenie'!J33</f>
        <v>0</v>
      </c>
      <c r="AW96" s="130">
        <f>'02 - Uzemnenie'!J34</f>
        <v>0</v>
      </c>
      <c r="AX96" s="130">
        <f>'02 - Uzemnenie'!J35</f>
        <v>0</v>
      </c>
      <c r="AY96" s="130">
        <f>'02 - Uzemnenie'!J36</f>
        <v>0</v>
      </c>
      <c r="AZ96" s="130">
        <f>'02 - Uzemnenie'!F33</f>
        <v>0</v>
      </c>
      <c r="BA96" s="130">
        <f>'02 - Uzemnenie'!F34</f>
        <v>0</v>
      </c>
      <c r="BB96" s="130">
        <f>'02 - Uzemnenie'!F35</f>
        <v>0</v>
      </c>
      <c r="BC96" s="130">
        <f>'02 - Uzemnenie'!F36</f>
        <v>0</v>
      </c>
      <c r="BD96" s="132">
        <f>'02 - Uzemnenie'!F37</f>
        <v>0</v>
      </c>
      <c r="BE96" s="7"/>
      <c r="BT96" s="128" t="s">
        <v>82</v>
      </c>
      <c r="BV96" s="128" t="s">
        <v>76</v>
      </c>
      <c r="BW96" s="128" t="s">
        <v>86</v>
      </c>
      <c r="BX96" s="128" t="s">
        <v>5</v>
      </c>
      <c r="CL96" s="128" t="s">
        <v>1</v>
      </c>
      <c r="CM96" s="128" t="s">
        <v>74</v>
      </c>
    </row>
    <row r="97" s="2" customFormat="1" ht="30" customHeight="1">
      <c r="A97" s="35"/>
      <c r="B97" s="36"/>
      <c r="C97" s="37"/>
      <c r="D97" s="37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41"/>
      <c r="AS97" s="35"/>
      <c r="AT97" s="35"/>
      <c r="AU97" s="35"/>
      <c r="AV97" s="35"/>
      <c r="AW97" s="35"/>
      <c r="AX97" s="35"/>
      <c r="AY97" s="35"/>
      <c r="AZ97" s="35"/>
      <c r="BA97" s="35"/>
      <c r="BB97" s="35"/>
      <c r="BC97" s="35"/>
      <c r="BD97" s="35"/>
      <c r="BE97" s="35"/>
    </row>
    <row r="98" s="2" customFormat="1" ht="6.96" customHeight="1">
      <c r="A98" s="35"/>
      <c r="B98" s="63"/>
      <c r="C98" s="64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64"/>
      <c r="AE98" s="64"/>
      <c r="AF98" s="64"/>
      <c r="AG98" s="64"/>
      <c r="AH98" s="64"/>
      <c r="AI98" s="64"/>
      <c r="AJ98" s="64"/>
      <c r="AK98" s="64"/>
      <c r="AL98" s="64"/>
      <c r="AM98" s="64"/>
      <c r="AN98" s="64"/>
      <c r="AO98" s="64"/>
      <c r="AP98" s="64"/>
      <c r="AQ98" s="64"/>
      <c r="AR98" s="41"/>
      <c r="AS98" s="35"/>
      <c r="AT98" s="35"/>
      <c r="AU98" s="35"/>
      <c r="AV98" s="35"/>
      <c r="AW98" s="35"/>
      <c r="AX98" s="35"/>
      <c r="AY98" s="35"/>
      <c r="AZ98" s="35"/>
      <c r="BA98" s="35"/>
      <c r="BB98" s="35"/>
      <c r="BC98" s="35"/>
      <c r="BD98" s="35"/>
      <c r="BE98" s="35"/>
    </row>
  </sheetData>
  <sheetProtection sheet="1" formatColumns="0" formatRows="0" objects="1" scenarios="1" spinCount="100000" saltValue="O1KX76WkTh2EwzL58unOVYSTPXjK+3Lt1OnLjy3RliO5fYirHMAMkmjL/He+U3OwacLMczRS6ViQ52R9iq9rgw==" hashValue="3n01TPAfR6LIKeDKz0fgOKU2C1OYzdAwEaqlmz42Dx1iEc92ZBZEAjyyqURQeohzG+q0o4+C3/zeq38WDhkPhw==" algorithmName="SHA-512" password="CC35"/>
  <mergeCells count="46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S89:AT91"/>
    <mergeCell ref="AM90:AP90"/>
    <mergeCell ref="L85:AO85"/>
    <mergeCell ref="AM87:AN87"/>
    <mergeCell ref="AM89:AP89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N96:AP96"/>
    <mergeCell ref="AG96:AM96"/>
    <mergeCell ref="D96:H96"/>
    <mergeCell ref="J96:AF96"/>
    <mergeCell ref="AG94:AM94"/>
    <mergeCell ref="AN94:AP94"/>
  </mergeCells>
  <hyperlinks>
    <hyperlink ref="A95" location="'01 - Tobogan, základy, sp...'!C2" display="/"/>
    <hyperlink ref="A96" location="'02 - Uzemnenie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33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33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4" t="s">
        <v>83</v>
      </c>
    </row>
    <row r="3" s="1" customFormat="1" ht="6.96" customHeight="1">
      <c r="B3" s="134"/>
      <c r="C3" s="135"/>
      <c r="D3" s="135"/>
      <c r="E3" s="135"/>
      <c r="F3" s="135"/>
      <c r="G3" s="135"/>
      <c r="H3" s="135"/>
      <c r="I3" s="136"/>
      <c r="J3" s="135"/>
      <c r="K3" s="135"/>
      <c r="L3" s="17"/>
      <c r="AT3" s="14" t="s">
        <v>74</v>
      </c>
    </row>
    <row r="4" s="1" customFormat="1" ht="24.96" customHeight="1">
      <c r="B4" s="17"/>
      <c r="D4" s="137" t="s">
        <v>87</v>
      </c>
      <c r="I4" s="133"/>
      <c r="L4" s="17"/>
      <c r="M4" s="138" t="s">
        <v>9</v>
      </c>
      <c r="AT4" s="14" t="s">
        <v>4</v>
      </c>
    </row>
    <row r="5" s="1" customFormat="1" ht="6.96" customHeight="1">
      <c r="B5" s="17"/>
      <c r="I5" s="133"/>
      <c r="L5" s="17"/>
    </row>
    <row r="6" s="1" customFormat="1" ht="12" customHeight="1">
      <c r="B6" s="17"/>
      <c r="D6" s="139" t="s">
        <v>15</v>
      </c>
      <c r="I6" s="133"/>
      <c r="L6" s="17"/>
    </row>
    <row r="7" s="1" customFormat="1" ht="16.5" customHeight="1">
      <c r="B7" s="17"/>
      <c r="E7" s="140" t="str">
        <f>'Rekapitulácia stavby'!K6</f>
        <v>Letné kúpalisko Trebišov - Tobogan</v>
      </c>
      <c r="F7" s="139"/>
      <c r="G7" s="139"/>
      <c r="H7" s="139"/>
      <c r="I7" s="133"/>
      <c r="L7" s="17"/>
    </row>
    <row r="8" s="2" customFormat="1" ht="12" customHeight="1">
      <c r="A8" s="35"/>
      <c r="B8" s="41"/>
      <c r="C8" s="35"/>
      <c r="D8" s="139" t="s">
        <v>88</v>
      </c>
      <c r="E8" s="35"/>
      <c r="F8" s="35"/>
      <c r="G8" s="35"/>
      <c r="H8" s="35"/>
      <c r="I8" s="141"/>
      <c r="J8" s="35"/>
      <c r="K8" s="35"/>
      <c r="L8" s="60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</row>
    <row r="9" s="2" customFormat="1" ht="16.5" customHeight="1">
      <c r="A9" s="35"/>
      <c r="B9" s="41"/>
      <c r="C9" s="35"/>
      <c r="D9" s="35"/>
      <c r="E9" s="142" t="s">
        <v>89</v>
      </c>
      <c r="F9" s="35"/>
      <c r="G9" s="35"/>
      <c r="H9" s="35"/>
      <c r="I9" s="141"/>
      <c r="J9" s="35"/>
      <c r="K9" s="35"/>
      <c r="L9" s="60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="2" customFormat="1">
      <c r="A10" s="35"/>
      <c r="B10" s="41"/>
      <c r="C10" s="35"/>
      <c r="D10" s="35"/>
      <c r="E10" s="35"/>
      <c r="F10" s="35"/>
      <c r="G10" s="35"/>
      <c r="H10" s="35"/>
      <c r="I10" s="141"/>
      <c r="J10" s="35"/>
      <c r="K10" s="35"/>
      <c r="L10" s="60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="2" customFormat="1" ht="12" customHeight="1">
      <c r="A11" s="35"/>
      <c r="B11" s="41"/>
      <c r="C11" s="35"/>
      <c r="D11" s="139" t="s">
        <v>17</v>
      </c>
      <c r="E11" s="35"/>
      <c r="F11" s="143" t="s">
        <v>1</v>
      </c>
      <c r="G11" s="35"/>
      <c r="H11" s="35"/>
      <c r="I11" s="144" t="s">
        <v>18</v>
      </c>
      <c r="J11" s="143" t="s">
        <v>1</v>
      </c>
      <c r="K11" s="35"/>
      <c r="L11" s="60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="2" customFormat="1" ht="12" customHeight="1">
      <c r="A12" s="35"/>
      <c r="B12" s="41"/>
      <c r="C12" s="35"/>
      <c r="D12" s="139" t="s">
        <v>19</v>
      </c>
      <c r="E12" s="35"/>
      <c r="F12" s="143" t="s">
        <v>20</v>
      </c>
      <c r="G12" s="35"/>
      <c r="H12" s="35"/>
      <c r="I12" s="144" t="s">
        <v>21</v>
      </c>
      <c r="J12" s="145" t="str">
        <f>'Rekapitulácia stavby'!AN8</f>
        <v>6. 11. 2019</v>
      </c>
      <c r="K12" s="35"/>
      <c r="L12" s="60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="2" customFormat="1" ht="10.8" customHeight="1">
      <c r="A13" s="35"/>
      <c r="B13" s="41"/>
      <c r="C13" s="35"/>
      <c r="D13" s="35"/>
      <c r="E13" s="35"/>
      <c r="F13" s="35"/>
      <c r="G13" s="35"/>
      <c r="H13" s="35"/>
      <c r="I13" s="141"/>
      <c r="J13" s="35"/>
      <c r="K13" s="35"/>
      <c r="L13" s="60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="2" customFormat="1" ht="12" customHeight="1">
      <c r="A14" s="35"/>
      <c r="B14" s="41"/>
      <c r="C14" s="35"/>
      <c r="D14" s="139" t="s">
        <v>23</v>
      </c>
      <c r="E14" s="35"/>
      <c r="F14" s="35"/>
      <c r="G14" s="35"/>
      <c r="H14" s="35"/>
      <c r="I14" s="144" t="s">
        <v>24</v>
      </c>
      <c r="J14" s="143" t="s">
        <v>1</v>
      </c>
      <c r="K14" s="35"/>
      <c r="L14" s="60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="2" customFormat="1" ht="18" customHeight="1">
      <c r="A15" s="35"/>
      <c r="B15" s="41"/>
      <c r="C15" s="35"/>
      <c r="D15" s="35"/>
      <c r="E15" s="143" t="s">
        <v>25</v>
      </c>
      <c r="F15" s="35"/>
      <c r="G15" s="35"/>
      <c r="H15" s="35"/>
      <c r="I15" s="144" t="s">
        <v>26</v>
      </c>
      <c r="J15" s="143" t="s">
        <v>1</v>
      </c>
      <c r="K15" s="35"/>
      <c r="L15" s="60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="2" customFormat="1" ht="6.96" customHeight="1">
      <c r="A16" s="35"/>
      <c r="B16" s="41"/>
      <c r="C16" s="35"/>
      <c r="D16" s="35"/>
      <c r="E16" s="35"/>
      <c r="F16" s="35"/>
      <c r="G16" s="35"/>
      <c r="H16" s="35"/>
      <c r="I16" s="141"/>
      <c r="J16" s="35"/>
      <c r="K16" s="35"/>
      <c r="L16" s="60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="2" customFormat="1" ht="12" customHeight="1">
      <c r="A17" s="35"/>
      <c r="B17" s="41"/>
      <c r="C17" s="35"/>
      <c r="D17" s="139" t="s">
        <v>27</v>
      </c>
      <c r="E17" s="35"/>
      <c r="F17" s="35"/>
      <c r="G17" s="35"/>
      <c r="H17" s="35"/>
      <c r="I17" s="144" t="s">
        <v>24</v>
      </c>
      <c r="J17" s="30" t="str">
        <f>'Rekapitulácia stavby'!AN13</f>
        <v>Vyplň údaj</v>
      </c>
      <c r="K17" s="35"/>
      <c r="L17" s="60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="2" customFormat="1" ht="18" customHeight="1">
      <c r="A18" s="35"/>
      <c r="B18" s="41"/>
      <c r="C18" s="35"/>
      <c r="D18" s="35"/>
      <c r="E18" s="30" t="str">
        <f>'Rekapitulácia stavby'!E14</f>
        <v>Vyplň údaj</v>
      </c>
      <c r="F18" s="143"/>
      <c r="G18" s="143"/>
      <c r="H18" s="143"/>
      <c r="I18" s="144" t="s">
        <v>26</v>
      </c>
      <c r="J18" s="30" t="str">
        <f>'Rekapitulácia stavby'!AN14</f>
        <v>Vyplň údaj</v>
      </c>
      <c r="K18" s="35"/>
      <c r="L18" s="60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="2" customFormat="1" ht="6.96" customHeight="1">
      <c r="A19" s="35"/>
      <c r="B19" s="41"/>
      <c r="C19" s="35"/>
      <c r="D19" s="35"/>
      <c r="E19" s="35"/>
      <c r="F19" s="35"/>
      <c r="G19" s="35"/>
      <c r="H19" s="35"/>
      <c r="I19" s="141"/>
      <c r="J19" s="35"/>
      <c r="K19" s="35"/>
      <c r="L19" s="60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="2" customFormat="1" ht="12" customHeight="1">
      <c r="A20" s="35"/>
      <c r="B20" s="41"/>
      <c r="C20" s="35"/>
      <c r="D20" s="139" t="s">
        <v>29</v>
      </c>
      <c r="E20" s="35"/>
      <c r="F20" s="35"/>
      <c r="G20" s="35"/>
      <c r="H20" s="35"/>
      <c r="I20" s="144" t="s">
        <v>24</v>
      </c>
      <c r="J20" s="143" t="s">
        <v>1</v>
      </c>
      <c r="K20" s="35"/>
      <c r="L20" s="60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="2" customFormat="1" ht="18" customHeight="1">
      <c r="A21" s="35"/>
      <c r="B21" s="41"/>
      <c r="C21" s="35"/>
      <c r="D21" s="35"/>
      <c r="E21" s="143" t="s">
        <v>30</v>
      </c>
      <c r="F21" s="35"/>
      <c r="G21" s="35"/>
      <c r="H21" s="35"/>
      <c r="I21" s="144" t="s">
        <v>26</v>
      </c>
      <c r="J21" s="143" t="s">
        <v>1</v>
      </c>
      <c r="K21" s="35"/>
      <c r="L21" s="60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="2" customFormat="1" ht="6.96" customHeight="1">
      <c r="A22" s="35"/>
      <c r="B22" s="41"/>
      <c r="C22" s="35"/>
      <c r="D22" s="35"/>
      <c r="E22" s="35"/>
      <c r="F22" s="35"/>
      <c r="G22" s="35"/>
      <c r="H22" s="35"/>
      <c r="I22" s="141"/>
      <c r="J22" s="35"/>
      <c r="K22" s="35"/>
      <c r="L22" s="60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="2" customFormat="1" ht="12" customHeight="1">
      <c r="A23" s="35"/>
      <c r="B23" s="41"/>
      <c r="C23" s="35"/>
      <c r="D23" s="139" t="s">
        <v>32</v>
      </c>
      <c r="E23" s="35"/>
      <c r="F23" s="35"/>
      <c r="G23" s="35"/>
      <c r="H23" s="35"/>
      <c r="I23" s="144" t="s">
        <v>24</v>
      </c>
      <c r="J23" s="143" t="s">
        <v>1</v>
      </c>
      <c r="K23" s="35"/>
      <c r="L23" s="60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="2" customFormat="1" ht="18" customHeight="1">
      <c r="A24" s="35"/>
      <c r="B24" s="41"/>
      <c r="C24" s="35"/>
      <c r="D24" s="35"/>
      <c r="E24" s="143" t="s">
        <v>30</v>
      </c>
      <c r="F24" s="35"/>
      <c r="G24" s="35"/>
      <c r="H24" s="35"/>
      <c r="I24" s="144" t="s">
        <v>26</v>
      </c>
      <c r="J24" s="143" t="s">
        <v>1</v>
      </c>
      <c r="K24" s="35"/>
      <c r="L24" s="60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="2" customFormat="1" ht="6.96" customHeight="1">
      <c r="A25" s="35"/>
      <c r="B25" s="41"/>
      <c r="C25" s="35"/>
      <c r="D25" s="35"/>
      <c r="E25" s="35"/>
      <c r="F25" s="35"/>
      <c r="G25" s="35"/>
      <c r="H25" s="35"/>
      <c r="I25" s="141"/>
      <c r="J25" s="35"/>
      <c r="K25" s="35"/>
      <c r="L25" s="60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="2" customFormat="1" ht="12" customHeight="1">
      <c r="A26" s="35"/>
      <c r="B26" s="41"/>
      <c r="C26" s="35"/>
      <c r="D26" s="139" t="s">
        <v>33</v>
      </c>
      <c r="E26" s="35"/>
      <c r="F26" s="35"/>
      <c r="G26" s="35"/>
      <c r="H26" s="35"/>
      <c r="I26" s="141"/>
      <c r="J26" s="35"/>
      <c r="K26" s="35"/>
      <c r="L26" s="60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="8" customFormat="1" ht="16.5" customHeight="1">
      <c r="A27" s="146"/>
      <c r="B27" s="147"/>
      <c r="C27" s="146"/>
      <c r="D27" s="146"/>
      <c r="E27" s="148" t="s">
        <v>1</v>
      </c>
      <c r="F27" s="148"/>
      <c r="G27" s="148"/>
      <c r="H27" s="148"/>
      <c r="I27" s="149"/>
      <c r="J27" s="146"/>
      <c r="K27" s="146"/>
      <c r="L27" s="150"/>
      <c r="S27" s="146"/>
      <c r="T27" s="146"/>
      <c r="U27" s="146"/>
      <c r="V27" s="146"/>
      <c r="W27" s="146"/>
      <c r="X27" s="146"/>
      <c r="Y27" s="146"/>
      <c r="Z27" s="146"/>
      <c r="AA27" s="146"/>
      <c r="AB27" s="146"/>
      <c r="AC27" s="146"/>
      <c r="AD27" s="146"/>
      <c r="AE27" s="146"/>
    </row>
    <row r="28" s="2" customFormat="1" ht="6.96" customHeight="1">
      <c r="A28" s="35"/>
      <c r="B28" s="41"/>
      <c r="C28" s="35"/>
      <c r="D28" s="35"/>
      <c r="E28" s="35"/>
      <c r="F28" s="35"/>
      <c r="G28" s="35"/>
      <c r="H28" s="35"/>
      <c r="I28" s="141"/>
      <c r="J28" s="35"/>
      <c r="K28" s="35"/>
      <c r="L28" s="60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="2" customFormat="1" ht="6.96" customHeight="1">
      <c r="A29" s="35"/>
      <c r="B29" s="41"/>
      <c r="C29" s="35"/>
      <c r="D29" s="151"/>
      <c r="E29" s="151"/>
      <c r="F29" s="151"/>
      <c r="G29" s="151"/>
      <c r="H29" s="151"/>
      <c r="I29" s="152"/>
      <c r="J29" s="151"/>
      <c r="K29" s="151"/>
      <c r="L29" s="60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</row>
    <row r="30" s="2" customFormat="1" ht="25.44" customHeight="1">
      <c r="A30" s="35"/>
      <c r="B30" s="41"/>
      <c r="C30" s="35"/>
      <c r="D30" s="153" t="s">
        <v>34</v>
      </c>
      <c r="E30" s="35"/>
      <c r="F30" s="35"/>
      <c r="G30" s="35"/>
      <c r="H30" s="35"/>
      <c r="I30" s="141"/>
      <c r="J30" s="154">
        <f>ROUND(J124, 2)</f>
        <v>0</v>
      </c>
      <c r="K30" s="35"/>
      <c r="L30" s="60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="2" customFormat="1" ht="6.96" customHeight="1">
      <c r="A31" s="35"/>
      <c r="B31" s="41"/>
      <c r="C31" s="35"/>
      <c r="D31" s="151"/>
      <c r="E31" s="151"/>
      <c r="F31" s="151"/>
      <c r="G31" s="151"/>
      <c r="H31" s="151"/>
      <c r="I31" s="152"/>
      <c r="J31" s="151"/>
      <c r="K31" s="151"/>
      <c r="L31" s="60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="2" customFormat="1" ht="14.4" customHeight="1">
      <c r="A32" s="35"/>
      <c r="B32" s="41"/>
      <c r="C32" s="35"/>
      <c r="D32" s="35"/>
      <c r="E32" s="35"/>
      <c r="F32" s="155" t="s">
        <v>36</v>
      </c>
      <c r="G32" s="35"/>
      <c r="H32" s="35"/>
      <c r="I32" s="156" t="s">
        <v>35</v>
      </c>
      <c r="J32" s="155" t="s">
        <v>37</v>
      </c>
      <c r="K32" s="35"/>
      <c r="L32" s="60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="2" customFormat="1" ht="14.4" customHeight="1">
      <c r="A33" s="35"/>
      <c r="B33" s="41"/>
      <c r="C33" s="35"/>
      <c r="D33" s="157" t="s">
        <v>38</v>
      </c>
      <c r="E33" s="139" t="s">
        <v>39</v>
      </c>
      <c r="F33" s="158">
        <f>ROUND((SUM(BE124:BE162)),  2)</f>
        <v>0</v>
      </c>
      <c r="G33" s="35"/>
      <c r="H33" s="35"/>
      <c r="I33" s="159">
        <v>0.20000000000000001</v>
      </c>
      <c r="J33" s="158">
        <f>ROUND(((SUM(BE124:BE162))*I33),  2)</f>
        <v>0</v>
      </c>
      <c r="K33" s="35"/>
      <c r="L33" s="60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="2" customFormat="1" ht="14.4" customHeight="1">
      <c r="A34" s="35"/>
      <c r="B34" s="41"/>
      <c r="C34" s="35"/>
      <c r="D34" s="35"/>
      <c r="E34" s="139" t="s">
        <v>40</v>
      </c>
      <c r="F34" s="158">
        <f>ROUND((SUM(BF124:BF162)),  2)</f>
        <v>0</v>
      </c>
      <c r="G34" s="35"/>
      <c r="H34" s="35"/>
      <c r="I34" s="159">
        <v>0.20000000000000001</v>
      </c>
      <c r="J34" s="158">
        <f>ROUND(((SUM(BF124:BF162))*I34),  2)</f>
        <v>0</v>
      </c>
      <c r="K34" s="35"/>
      <c r="L34" s="60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hidden="1" s="2" customFormat="1" ht="14.4" customHeight="1">
      <c r="A35" s="35"/>
      <c r="B35" s="41"/>
      <c r="C35" s="35"/>
      <c r="D35" s="35"/>
      <c r="E35" s="139" t="s">
        <v>41</v>
      </c>
      <c r="F35" s="158">
        <f>ROUND((SUM(BG124:BG162)),  2)</f>
        <v>0</v>
      </c>
      <c r="G35" s="35"/>
      <c r="H35" s="35"/>
      <c r="I35" s="159">
        <v>0.20000000000000001</v>
      </c>
      <c r="J35" s="158">
        <f>0</f>
        <v>0</v>
      </c>
      <c r="K35" s="35"/>
      <c r="L35" s="60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hidden="1" s="2" customFormat="1" ht="14.4" customHeight="1">
      <c r="A36" s="35"/>
      <c r="B36" s="41"/>
      <c r="C36" s="35"/>
      <c r="D36" s="35"/>
      <c r="E36" s="139" t="s">
        <v>42</v>
      </c>
      <c r="F36" s="158">
        <f>ROUND((SUM(BH124:BH162)),  2)</f>
        <v>0</v>
      </c>
      <c r="G36" s="35"/>
      <c r="H36" s="35"/>
      <c r="I36" s="159">
        <v>0.20000000000000001</v>
      </c>
      <c r="J36" s="158">
        <f>0</f>
        <v>0</v>
      </c>
      <c r="K36" s="35"/>
      <c r="L36" s="60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hidden="1" s="2" customFormat="1" ht="14.4" customHeight="1">
      <c r="A37" s="35"/>
      <c r="B37" s="41"/>
      <c r="C37" s="35"/>
      <c r="D37" s="35"/>
      <c r="E37" s="139" t="s">
        <v>43</v>
      </c>
      <c r="F37" s="158">
        <f>ROUND((SUM(BI124:BI162)),  2)</f>
        <v>0</v>
      </c>
      <c r="G37" s="35"/>
      <c r="H37" s="35"/>
      <c r="I37" s="159">
        <v>0</v>
      </c>
      <c r="J37" s="158">
        <f>0</f>
        <v>0</v>
      </c>
      <c r="K37" s="35"/>
      <c r="L37" s="60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="2" customFormat="1" ht="6.96" customHeight="1">
      <c r="A38" s="35"/>
      <c r="B38" s="41"/>
      <c r="C38" s="35"/>
      <c r="D38" s="35"/>
      <c r="E38" s="35"/>
      <c r="F38" s="35"/>
      <c r="G38" s="35"/>
      <c r="H38" s="35"/>
      <c r="I38" s="141"/>
      <c r="J38" s="35"/>
      <c r="K38" s="35"/>
      <c r="L38" s="60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="2" customFormat="1" ht="25.44" customHeight="1">
      <c r="A39" s="35"/>
      <c r="B39" s="41"/>
      <c r="C39" s="160"/>
      <c r="D39" s="161" t="s">
        <v>44</v>
      </c>
      <c r="E39" s="162"/>
      <c r="F39" s="162"/>
      <c r="G39" s="163" t="s">
        <v>45</v>
      </c>
      <c r="H39" s="164" t="s">
        <v>46</v>
      </c>
      <c r="I39" s="165"/>
      <c r="J39" s="166">
        <f>SUM(J30:J37)</f>
        <v>0</v>
      </c>
      <c r="K39" s="167"/>
      <c r="L39" s="60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="2" customFormat="1" ht="14.4" customHeight="1">
      <c r="A40" s="35"/>
      <c r="B40" s="41"/>
      <c r="C40" s="35"/>
      <c r="D40" s="35"/>
      <c r="E40" s="35"/>
      <c r="F40" s="35"/>
      <c r="G40" s="35"/>
      <c r="H40" s="35"/>
      <c r="I40" s="141"/>
      <c r="J40" s="35"/>
      <c r="K40" s="35"/>
      <c r="L40" s="60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="1" customFormat="1" ht="14.4" customHeight="1">
      <c r="B41" s="17"/>
      <c r="I41" s="133"/>
      <c r="L41" s="17"/>
    </row>
    <row r="42" s="1" customFormat="1" ht="14.4" customHeight="1">
      <c r="B42" s="17"/>
      <c r="I42" s="133"/>
      <c r="L42" s="17"/>
    </row>
    <row r="43" s="1" customFormat="1" ht="14.4" customHeight="1">
      <c r="B43" s="17"/>
      <c r="I43" s="133"/>
      <c r="L43" s="17"/>
    </row>
    <row r="44" s="1" customFormat="1" ht="14.4" customHeight="1">
      <c r="B44" s="17"/>
      <c r="I44" s="133"/>
      <c r="L44" s="17"/>
    </row>
    <row r="45" s="1" customFormat="1" ht="14.4" customHeight="1">
      <c r="B45" s="17"/>
      <c r="I45" s="133"/>
      <c r="L45" s="17"/>
    </row>
    <row r="46" s="1" customFormat="1" ht="14.4" customHeight="1">
      <c r="B46" s="17"/>
      <c r="I46" s="133"/>
      <c r="L46" s="17"/>
    </row>
    <row r="47" s="1" customFormat="1" ht="14.4" customHeight="1">
      <c r="B47" s="17"/>
      <c r="I47" s="133"/>
      <c r="L47" s="17"/>
    </row>
    <row r="48" s="1" customFormat="1" ht="14.4" customHeight="1">
      <c r="B48" s="17"/>
      <c r="I48" s="133"/>
      <c r="L48" s="17"/>
    </row>
    <row r="49" s="1" customFormat="1" ht="14.4" customHeight="1">
      <c r="B49" s="17"/>
      <c r="I49" s="133"/>
      <c r="L49" s="17"/>
    </row>
    <row r="50" s="2" customFormat="1" ht="14.4" customHeight="1">
      <c r="B50" s="60"/>
      <c r="D50" s="168" t="s">
        <v>47</v>
      </c>
      <c r="E50" s="169"/>
      <c r="F50" s="169"/>
      <c r="G50" s="168" t="s">
        <v>48</v>
      </c>
      <c r="H50" s="169"/>
      <c r="I50" s="170"/>
      <c r="J50" s="169"/>
      <c r="K50" s="169"/>
      <c r="L50" s="60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2" customFormat="1">
      <c r="A61" s="35"/>
      <c r="B61" s="41"/>
      <c r="C61" s="35"/>
      <c r="D61" s="171" t="s">
        <v>49</v>
      </c>
      <c r="E61" s="172"/>
      <c r="F61" s="173" t="s">
        <v>50</v>
      </c>
      <c r="G61" s="171" t="s">
        <v>49</v>
      </c>
      <c r="H61" s="172"/>
      <c r="I61" s="174"/>
      <c r="J61" s="175" t="s">
        <v>50</v>
      </c>
      <c r="K61" s="172"/>
      <c r="L61" s="60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>
      <c r="B62" s="17"/>
      <c r="L62" s="17"/>
    </row>
    <row r="63">
      <c r="B63" s="17"/>
      <c r="L63" s="17"/>
    </row>
    <row r="64">
      <c r="B64" s="17"/>
      <c r="L64" s="17"/>
    </row>
    <row r="65" s="2" customFormat="1">
      <c r="A65" s="35"/>
      <c r="B65" s="41"/>
      <c r="C65" s="35"/>
      <c r="D65" s="168" t="s">
        <v>51</v>
      </c>
      <c r="E65" s="176"/>
      <c r="F65" s="176"/>
      <c r="G65" s="168" t="s">
        <v>52</v>
      </c>
      <c r="H65" s="176"/>
      <c r="I65" s="177"/>
      <c r="J65" s="176"/>
      <c r="K65" s="176"/>
      <c r="L65" s="60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2" customFormat="1">
      <c r="A76" s="35"/>
      <c r="B76" s="41"/>
      <c r="C76" s="35"/>
      <c r="D76" s="171" t="s">
        <v>49</v>
      </c>
      <c r="E76" s="172"/>
      <c r="F76" s="173" t="s">
        <v>50</v>
      </c>
      <c r="G76" s="171" t="s">
        <v>49</v>
      </c>
      <c r="H76" s="172"/>
      <c r="I76" s="174"/>
      <c r="J76" s="175" t="s">
        <v>50</v>
      </c>
      <c r="K76" s="172"/>
      <c r="L76" s="60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="2" customFormat="1" ht="14.4" customHeight="1">
      <c r="A77" s="35"/>
      <c r="B77" s="178"/>
      <c r="C77" s="179"/>
      <c r="D77" s="179"/>
      <c r="E77" s="179"/>
      <c r="F77" s="179"/>
      <c r="G77" s="179"/>
      <c r="H77" s="179"/>
      <c r="I77" s="180"/>
      <c r="J77" s="179"/>
      <c r="K77" s="179"/>
      <c r="L77" s="60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="2" customFormat="1" ht="6.96" customHeight="1">
      <c r="A81" s="35"/>
      <c r="B81" s="181"/>
      <c r="C81" s="182"/>
      <c r="D81" s="182"/>
      <c r="E81" s="182"/>
      <c r="F81" s="182"/>
      <c r="G81" s="182"/>
      <c r="H81" s="182"/>
      <c r="I81" s="183"/>
      <c r="J81" s="182"/>
      <c r="K81" s="182"/>
      <c r="L81" s="60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="2" customFormat="1" ht="24.96" customHeight="1">
      <c r="A82" s="35"/>
      <c r="B82" s="36"/>
      <c r="C82" s="20" t="s">
        <v>90</v>
      </c>
      <c r="D82" s="37"/>
      <c r="E82" s="37"/>
      <c r="F82" s="37"/>
      <c r="G82" s="37"/>
      <c r="H82" s="37"/>
      <c r="I82" s="141"/>
      <c r="J82" s="37"/>
      <c r="K82" s="37"/>
      <c r="L82" s="60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="2" customFormat="1" ht="6.96" customHeight="1">
      <c r="A83" s="35"/>
      <c r="B83" s="36"/>
      <c r="C83" s="37"/>
      <c r="D83" s="37"/>
      <c r="E83" s="37"/>
      <c r="F83" s="37"/>
      <c r="G83" s="37"/>
      <c r="H83" s="37"/>
      <c r="I83" s="141"/>
      <c r="J83" s="37"/>
      <c r="K83" s="37"/>
      <c r="L83" s="60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="2" customFormat="1" ht="12" customHeight="1">
      <c r="A84" s="35"/>
      <c r="B84" s="36"/>
      <c r="C84" s="29" t="s">
        <v>15</v>
      </c>
      <c r="D84" s="37"/>
      <c r="E84" s="37"/>
      <c r="F84" s="37"/>
      <c r="G84" s="37"/>
      <c r="H84" s="37"/>
      <c r="I84" s="141"/>
      <c r="J84" s="37"/>
      <c r="K84" s="37"/>
      <c r="L84" s="60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="2" customFormat="1" ht="16.5" customHeight="1">
      <c r="A85" s="35"/>
      <c r="B85" s="36"/>
      <c r="C85" s="37"/>
      <c r="D85" s="37"/>
      <c r="E85" s="184" t="str">
        <f>E7</f>
        <v>Letné kúpalisko Trebišov - Tobogan</v>
      </c>
      <c r="F85" s="29"/>
      <c r="G85" s="29"/>
      <c r="H85" s="29"/>
      <c r="I85" s="141"/>
      <c r="J85" s="37"/>
      <c r="K85" s="37"/>
      <c r="L85" s="60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="2" customFormat="1" ht="12" customHeight="1">
      <c r="A86" s="35"/>
      <c r="B86" s="36"/>
      <c r="C86" s="29" t="s">
        <v>88</v>
      </c>
      <c r="D86" s="37"/>
      <c r="E86" s="37"/>
      <c r="F86" s="37"/>
      <c r="G86" s="37"/>
      <c r="H86" s="37"/>
      <c r="I86" s="141"/>
      <c r="J86" s="37"/>
      <c r="K86" s="37"/>
      <c r="L86" s="60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</row>
    <row r="87" s="2" customFormat="1" ht="16.5" customHeight="1">
      <c r="A87" s="35"/>
      <c r="B87" s="36"/>
      <c r="C87" s="37"/>
      <c r="D87" s="37"/>
      <c r="E87" s="73" t="str">
        <f>E9</f>
        <v>01 - Tobogan, základy, spevnená plocha</v>
      </c>
      <c r="F87" s="37"/>
      <c r="G87" s="37"/>
      <c r="H87" s="37"/>
      <c r="I87" s="141"/>
      <c r="J87" s="37"/>
      <c r="K87" s="37"/>
      <c r="L87" s="60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="2" customFormat="1" ht="6.96" customHeight="1">
      <c r="A88" s="35"/>
      <c r="B88" s="36"/>
      <c r="C88" s="37"/>
      <c r="D88" s="37"/>
      <c r="E88" s="37"/>
      <c r="F88" s="37"/>
      <c r="G88" s="37"/>
      <c r="H88" s="37"/>
      <c r="I88" s="141"/>
      <c r="J88" s="37"/>
      <c r="K88" s="37"/>
      <c r="L88" s="60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="2" customFormat="1" ht="12" customHeight="1">
      <c r="A89" s="35"/>
      <c r="B89" s="36"/>
      <c r="C89" s="29" t="s">
        <v>19</v>
      </c>
      <c r="D89" s="37"/>
      <c r="E89" s="37"/>
      <c r="F89" s="24" t="str">
        <f>F12</f>
        <v>Areál letného kúpaliska Trebišov</v>
      </c>
      <c r="G89" s="37"/>
      <c r="H89" s="37"/>
      <c r="I89" s="144" t="s">
        <v>21</v>
      </c>
      <c r="J89" s="76" t="str">
        <f>IF(J12="","",J12)</f>
        <v>6. 11. 2019</v>
      </c>
      <c r="K89" s="37"/>
      <c r="L89" s="60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="2" customFormat="1" ht="6.96" customHeight="1">
      <c r="A90" s="35"/>
      <c r="B90" s="36"/>
      <c r="C90" s="37"/>
      <c r="D90" s="37"/>
      <c r="E90" s="37"/>
      <c r="F90" s="37"/>
      <c r="G90" s="37"/>
      <c r="H90" s="37"/>
      <c r="I90" s="141"/>
      <c r="J90" s="37"/>
      <c r="K90" s="37"/>
      <c r="L90" s="60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="2" customFormat="1" ht="15.15" customHeight="1">
      <c r="A91" s="35"/>
      <c r="B91" s="36"/>
      <c r="C91" s="29" t="s">
        <v>23</v>
      </c>
      <c r="D91" s="37"/>
      <c r="E91" s="37"/>
      <c r="F91" s="24" t="str">
        <f>E15</f>
        <v>Technické služby mesta Trebišov</v>
      </c>
      <c r="G91" s="37"/>
      <c r="H91" s="37"/>
      <c r="I91" s="144" t="s">
        <v>29</v>
      </c>
      <c r="J91" s="33" t="str">
        <f>E21</f>
        <v>Ing. Juraj Danko</v>
      </c>
      <c r="K91" s="37"/>
      <c r="L91" s="60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="2" customFormat="1" ht="15.15" customHeight="1">
      <c r="A92" s="35"/>
      <c r="B92" s="36"/>
      <c r="C92" s="29" t="s">
        <v>27</v>
      </c>
      <c r="D92" s="37"/>
      <c r="E92" s="37"/>
      <c r="F92" s="24" t="str">
        <f>IF(E18="","",E18)</f>
        <v>Vyplň údaj</v>
      </c>
      <c r="G92" s="37"/>
      <c r="H92" s="37"/>
      <c r="I92" s="144" t="s">
        <v>32</v>
      </c>
      <c r="J92" s="33" t="str">
        <f>E24</f>
        <v>Ing. Juraj Danko</v>
      </c>
      <c r="K92" s="37"/>
      <c r="L92" s="60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="2" customFormat="1" ht="10.32" customHeight="1">
      <c r="A93" s="35"/>
      <c r="B93" s="36"/>
      <c r="C93" s="37"/>
      <c r="D93" s="37"/>
      <c r="E93" s="37"/>
      <c r="F93" s="37"/>
      <c r="G93" s="37"/>
      <c r="H93" s="37"/>
      <c r="I93" s="141"/>
      <c r="J93" s="37"/>
      <c r="K93" s="37"/>
      <c r="L93" s="60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="2" customFormat="1" ht="29.28" customHeight="1">
      <c r="A94" s="35"/>
      <c r="B94" s="36"/>
      <c r="C94" s="185" t="s">
        <v>91</v>
      </c>
      <c r="D94" s="186"/>
      <c r="E94" s="186"/>
      <c r="F94" s="186"/>
      <c r="G94" s="186"/>
      <c r="H94" s="186"/>
      <c r="I94" s="187"/>
      <c r="J94" s="188" t="s">
        <v>92</v>
      </c>
      <c r="K94" s="186"/>
      <c r="L94" s="60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="2" customFormat="1" ht="10.32" customHeight="1">
      <c r="A95" s="35"/>
      <c r="B95" s="36"/>
      <c r="C95" s="37"/>
      <c r="D95" s="37"/>
      <c r="E95" s="37"/>
      <c r="F95" s="37"/>
      <c r="G95" s="37"/>
      <c r="H95" s="37"/>
      <c r="I95" s="141"/>
      <c r="J95" s="37"/>
      <c r="K95" s="37"/>
      <c r="L95" s="60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="2" customFormat="1" ht="22.8" customHeight="1">
      <c r="A96" s="35"/>
      <c r="B96" s="36"/>
      <c r="C96" s="189" t="s">
        <v>93</v>
      </c>
      <c r="D96" s="37"/>
      <c r="E96" s="37"/>
      <c r="F96" s="37"/>
      <c r="G96" s="37"/>
      <c r="H96" s="37"/>
      <c r="I96" s="141"/>
      <c r="J96" s="107">
        <f>J124</f>
        <v>0</v>
      </c>
      <c r="K96" s="37"/>
      <c r="L96" s="60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U96" s="14" t="s">
        <v>94</v>
      </c>
    </row>
    <row r="97" s="9" customFormat="1" ht="24.96" customHeight="1">
      <c r="A97" s="9"/>
      <c r="B97" s="190"/>
      <c r="C97" s="191"/>
      <c r="D97" s="192" t="s">
        <v>95</v>
      </c>
      <c r="E97" s="193"/>
      <c r="F97" s="193"/>
      <c r="G97" s="193"/>
      <c r="H97" s="193"/>
      <c r="I97" s="194"/>
      <c r="J97" s="195">
        <f>J125</f>
        <v>0</v>
      </c>
      <c r="K97" s="191"/>
      <c r="L97" s="196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97"/>
      <c r="C98" s="198"/>
      <c r="D98" s="199" t="s">
        <v>96</v>
      </c>
      <c r="E98" s="200"/>
      <c r="F98" s="200"/>
      <c r="G98" s="200"/>
      <c r="H98" s="200"/>
      <c r="I98" s="201"/>
      <c r="J98" s="202">
        <f>J126</f>
        <v>0</v>
      </c>
      <c r="K98" s="198"/>
      <c r="L98" s="203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97"/>
      <c r="C99" s="198"/>
      <c r="D99" s="199" t="s">
        <v>97</v>
      </c>
      <c r="E99" s="200"/>
      <c r="F99" s="200"/>
      <c r="G99" s="200"/>
      <c r="H99" s="200"/>
      <c r="I99" s="201"/>
      <c r="J99" s="202">
        <f>J132</f>
        <v>0</v>
      </c>
      <c r="K99" s="198"/>
      <c r="L99" s="203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97"/>
      <c r="C100" s="198"/>
      <c r="D100" s="199" t="s">
        <v>98</v>
      </c>
      <c r="E100" s="200"/>
      <c r="F100" s="200"/>
      <c r="G100" s="200"/>
      <c r="H100" s="200"/>
      <c r="I100" s="201"/>
      <c r="J100" s="202">
        <f>J146</f>
        <v>0</v>
      </c>
      <c r="K100" s="198"/>
      <c r="L100" s="203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97"/>
      <c r="C101" s="198"/>
      <c r="D101" s="199" t="s">
        <v>99</v>
      </c>
      <c r="E101" s="200"/>
      <c r="F101" s="200"/>
      <c r="G101" s="200"/>
      <c r="H101" s="200"/>
      <c r="I101" s="201"/>
      <c r="J101" s="202">
        <f>J151</f>
        <v>0</v>
      </c>
      <c r="K101" s="198"/>
      <c r="L101" s="203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97"/>
      <c r="C102" s="198"/>
      <c r="D102" s="199" t="s">
        <v>100</v>
      </c>
      <c r="E102" s="200"/>
      <c r="F102" s="200"/>
      <c r="G102" s="200"/>
      <c r="H102" s="200"/>
      <c r="I102" s="201"/>
      <c r="J102" s="202">
        <f>J154</f>
        <v>0</v>
      </c>
      <c r="K102" s="198"/>
      <c r="L102" s="203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90"/>
      <c r="C103" s="191"/>
      <c r="D103" s="192" t="s">
        <v>101</v>
      </c>
      <c r="E103" s="193"/>
      <c r="F103" s="193"/>
      <c r="G103" s="193"/>
      <c r="H103" s="193"/>
      <c r="I103" s="194"/>
      <c r="J103" s="195">
        <f>J156</f>
        <v>0</v>
      </c>
      <c r="K103" s="191"/>
      <c r="L103" s="196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10" customFormat="1" ht="19.92" customHeight="1">
      <c r="A104" s="10"/>
      <c r="B104" s="197"/>
      <c r="C104" s="198"/>
      <c r="D104" s="199" t="s">
        <v>102</v>
      </c>
      <c r="E104" s="200"/>
      <c r="F104" s="200"/>
      <c r="G104" s="200"/>
      <c r="H104" s="200"/>
      <c r="I104" s="201"/>
      <c r="J104" s="202">
        <f>J157</f>
        <v>0</v>
      </c>
      <c r="K104" s="198"/>
      <c r="L104" s="203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2" customFormat="1" ht="21.84" customHeight="1">
      <c r="A105" s="35"/>
      <c r="B105" s="36"/>
      <c r="C105" s="37"/>
      <c r="D105" s="37"/>
      <c r="E105" s="37"/>
      <c r="F105" s="37"/>
      <c r="G105" s="37"/>
      <c r="H105" s="37"/>
      <c r="I105" s="141"/>
      <c r="J105" s="37"/>
      <c r="K105" s="37"/>
      <c r="L105" s="60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</row>
    <row r="106" s="2" customFormat="1" ht="6.96" customHeight="1">
      <c r="A106" s="35"/>
      <c r="B106" s="63"/>
      <c r="C106" s="64"/>
      <c r="D106" s="64"/>
      <c r="E106" s="64"/>
      <c r="F106" s="64"/>
      <c r="G106" s="64"/>
      <c r="H106" s="64"/>
      <c r="I106" s="180"/>
      <c r="J106" s="64"/>
      <c r="K106" s="64"/>
      <c r="L106" s="60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</row>
    <row r="110" s="2" customFormat="1" ht="6.96" customHeight="1">
      <c r="A110" s="35"/>
      <c r="B110" s="65"/>
      <c r="C110" s="66"/>
      <c r="D110" s="66"/>
      <c r="E110" s="66"/>
      <c r="F110" s="66"/>
      <c r="G110" s="66"/>
      <c r="H110" s="66"/>
      <c r="I110" s="183"/>
      <c r="J110" s="66"/>
      <c r="K110" s="66"/>
      <c r="L110" s="60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</row>
    <row r="111" s="2" customFormat="1" ht="24.96" customHeight="1">
      <c r="A111" s="35"/>
      <c r="B111" s="36"/>
      <c r="C111" s="20" t="s">
        <v>103</v>
      </c>
      <c r="D111" s="37"/>
      <c r="E111" s="37"/>
      <c r="F111" s="37"/>
      <c r="G111" s="37"/>
      <c r="H111" s="37"/>
      <c r="I111" s="141"/>
      <c r="J111" s="37"/>
      <c r="K111" s="37"/>
      <c r="L111" s="60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</row>
    <row r="112" s="2" customFormat="1" ht="6.96" customHeight="1">
      <c r="A112" s="35"/>
      <c r="B112" s="36"/>
      <c r="C112" s="37"/>
      <c r="D112" s="37"/>
      <c r="E112" s="37"/>
      <c r="F112" s="37"/>
      <c r="G112" s="37"/>
      <c r="H112" s="37"/>
      <c r="I112" s="141"/>
      <c r="J112" s="37"/>
      <c r="K112" s="37"/>
      <c r="L112" s="60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3" s="2" customFormat="1" ht="12" customHeight="1">
      <c r="A113" s="35"/>
      <c r="B113" s="36"/>
      <c r="C113" s="29" t="s">
        <v>15</v>
      </c>
      <c r="D113" s="37"/>
      <c r="E113" s="37"/>
      <c r="F113" s="37"/>
      <c r="G113" s="37"/>
      <c r="H113" s="37"/>
      <c r="I113" s="141"/>
      <c r="J113" s="37"/>
      <c r="K113" s="37"/>
      <c r="L113" s="60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="2" customFormat="1" ht="16.5" customHeight="1">
      <c r="A114" s="35"/>
      <c r="B114" s="36"/>
      <c r="C114" s="37"/>
      <c r="D114" s="37"/>
      <c r="E114" s="184" t="str">
        <f>E7</f>
        <v>Letné kúpalisko Trebišov - Tobogan</v>
      </c>
      <c r="F114" s="29"/>
      <c r="G114" s="29"/>
      <c r="H114" s="29"/>
      <c r="I114" s="141"/>
      <c r="J114" s="37"/>
      <c r="K114" s="37"/>
      <c r="L114" s="60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="2" customFormat="1" ht="12" customHeight="1">
      <c r="A115" s="35"/>
      <c r="B115" s="36"/>
      <c r="C115" s="29" t="s">
        <v>88</v>
      </c>
      <c r="D115" s="37"/>
      <c r="E115" s="37"/>
      <c r="F115" s="37"/>
      <c r="G115" s="37"/>
      <c r="H115" s="37"/>
      <c r="I115" s="141"/>
      <c r="J115" s="37"/>
      <c r="K115" s="37"/>
      <c r="L115" s="60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="2" customFormat="1" ht="16.5" customHeight="1">
      <c r="A116" s="35"/>
      <c r="B116" s="36"/>
      <c r="C116" s="37"/>
      <c r="D116" s="37"/>
      <c r="E116" s="73" t="str">
        <f>E9</f>
        <v>01 - Tobogan, základy, spevnená plocha</v>
      </c>
      <c r="F116" s="37"/>
      <c r="G116" s="37"/>
      <c r="H116" s="37"/>
      <c r="I116" s="141"/>
      <c r="J116" s="37"/>
      <c r="K116" s="37"/>
      <c r="L116" s="60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="2" customFormat="1" ht="6.96" customHeight="1">
      <c r="A117" s="35"/>
      <c r="B117" s="36"/>
      <c r="C117" s="37"/>
      <c r="D117" s="37"/>
      <c r="E117" s="37"/>
      <c r="F117" s="37"/>
      <c r="G117" s="37"/>
      <c r="H117" s="37"/>
      <c r="I117" s="141"/>
      <c r="J117" s="37"/>
      <c r="K117" s="37"/>
      <c r="L117" s="60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="2" customFormat="1" ht="12" customHeight="1">
      <c r="A118" s="35"/>
      <c r="B118" s="36"/>
      <c r="C118" s="29" t="s">
        <v>19</v>
      </c>
      <c r="D118" s="37"/>
      <c r="E118" s="37"/>
      <c r="F118" s="24" t="str">
        <f>F12</f>
        <v>Areál letného kúpaliska Trebišov</v>
      </c>
      <c r="G118" s="37"/>
      <c r="H118" s="37"/>
      <c r="I118" s="144" t="s">
        <v>21</v>
      </c>
      <c r="J118" s="76" t="str">
        <f>IF(J12="","",J12)</f>
        <v>6. 11. 2019</v>
      </c>
      <c r="K118" s="37"/>
      <c r="L118" s="60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="2" customFormat="1" ht="6.96" customHeight="1">
      <c r="A119" s="35"/>
      <c r="B119" s="36"/>
      <c r="C119" s="37"/>
      <c r="D119" s="37"/>
      <c r="E119" s="37"/>
      <c r="F119" s="37"/>
      <c r="G119" s="37"/>
      <c r="H119" s="37"/>
      <c r="I119" s="141"/>
      <c r="J119" s="37"/>
      <c r="K119" s="37"/>
      <c r="L119" s="60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="2" customFormat="1" ht="15.15" customHeight="1">
      <c r="A120" s="35"/>
      <c r="B120" s="36"/>
      <c r="C120" s="29" t="s">
        <v>23</v>
      </c>
      <c r="D120" s="37"/>
      <c r="E120" s="37"/>
      <c r="F120" s="24" t="str">
        <f>E15</f>
        <v>Technické služby mesta Trebišov</v>
      </c>
      <c r="G120" s="37"/>
      <c r="H120" s="37"/>
      <c r="I120" s="144" t="s">
        <v>29</v>
      </c>
      <c r="J120" s="33" t="str">
        <f>E21</f>
        <v>Ing. Juraj Danko</v>
      </c>
      <c r="K120" s="37"/>
      <c r="L120" s="60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="2" customFormat="1" ht="15.15" customHeight="1">
      <c r="A121" s="35"/>
      <c r="B121" s="36"/>
      <c r="C121" s="29" t="s">
        <v>27</v>
      </c>
      <c r="D121" s="37"/>
      <c r="E121" s="37"/>
      <c r="F121" s="24" t="str">
        <f>IF(E18="","",E18)</f>
        <v>Vyplň údaj</v>
      </c>
      <c r="G121" s="37"/>
      <c r="H121" s="37"/>
      <c r="I121" s="144" t="s">
        <v>32</v>
      </c>
      <c r="J121" s="33" t="str">
        <f>E24</f>
        <v>Ing. Juraj Danko</v>
      </c>
      <c r="K121" s="37"/>
      <c r="L121" s="60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="2" customFormat="1" ht="10.32" customHeight="1">
      <c r="A122" s="35"/>
      <c r="B122" s="36"/>
      <c r="C122" s="37"/>
      <c r="D122" s="37"/>
      <c r="E122" s="37"/>
      <c r="F122" s="37"/>
      <c r="G122" s="37"/>
      <c r="H122" s="37"/>
      <c r="I122" s="141"/>
      <c r="J122" s="37"/>
      <c r="K122" s="37"/>
      <c r="L122" s="60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="11" customFormat="1" ht="29.28" customHeight="1">
      <c r="A123" s="204"/>
      <c r="B123" s="205"/>
      <c r="C123" s="206" t="s">
        <v>104</v>
      </c>
      <c r="D123" s="207" t="s">
        <v>59</v>
      </c>
      <c r="E123" s="207" t="s">
        <v>55</v>
      </c>
      <c r="F123" s="207" t="s">
        <v>56</v>
      </c>
      <c r="G123" s="207" t="s">
        <v>105</v>
      </c>
      <c r="H123" s="207" t="s">
        <v>106</v>
      </c>
      <c r="I123" s="208" t="s">
        <v>107</v>
      </c>
      <c r="J123" s="209" t="s">
        <v>92</v>
      </c>
      <c r="K123" s="210" t="s">
        <v>108</v>
      </c>
      <c r="L123" s="211"/>
      <c r="M123" s="97" t="s">
        <v>1</v>
      </c>
      <c r="N123" s="98" t="s">
        <v>38</v>
      </c>
      <c r="O123" s="98" t="s">
        <v>109</v>
      </c>
      <c r="P123" s="98" t="s">
        <v>110</v>
      </c>
      <c r="Q123" s="98" t="s">
        <v>111</v>
      </c>
      <c r="R123" s="98" t="s">
        <v>112</v>
      </c>
      <c r="S123" s="98" t="s">
        <v>113</v>
      </c>
      <c r="T123" s="99" t="s">
        <v>114</v>
      </c>
      <c r="U123" s="204"/>
      <c r="V123" s="204"/>
      <c r="W123" s="204"/>
      <c r="X123" s="204"/>
      <c r="Y123" s="204"/>
      <c r="Z123" s="204"/>
      <c r="AA123" s="204"/>
      <c r="AB123" s="204"/>
      <c r="AC123" s="204"/>
      <c r="AD123" s="204"/>
      <c r="AE123" s="204"/>
    </row>
    <row r="124" s="2" customFormat="1" ht="22.8" customHeight="1">
      <c r="A124" s="35"/>
      <c r="B124" s="36"/>
      <c r="C124" s="104" t="s">
        <v>93</v>
      </c>
      <c r="D124" s="37"/>
      <c r="E124" s="37"/>
      <c r="F124" s="37"/>
      <c r="G124" s="37"/>
      <c r="H124" s="37"/>
      <c r="I124" s="141"/>
      <c r="J124" s="212">
        <f>BK124</f>
        <v>0</v>
      </c>
      <c r="K124" s="37"/>
      <c r="L124" s="41"/>
      <c r="M124" s="100"/>
      <c r="N124" s="213"/>
      <c r="O124" s="101"/>
      <c r="P124" s="214">
        <f>P125+P156</f>
        <v>0</v>
      </c>
      <c r="Q124" s="101"/>
      <c r="R124" s="214">
        <f>R125+R156</f>
        <v>220.79631087999997</v>
      </c>
      <c r="S124" s="101"/>
      <c r="T124" s="215">
        <f>T125+T156</f>
        <v>0</v>
      </c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T124" s="14" t="s">
        <v>73</v>
      </c>
      <c r="AU124" s="14" t="s">
        <v>94</v>
      </c>
      <c r="BK124" s="216">
        <f>BK125+BK156</f>
        <v>0</v>
      </c>
    </row>
    <row r="125" s="12" customFormat="1" ht="25.92" customHeight="1">
      <c r="A125" s="12"/>
      <c r="B125" s="217"/>
      <c r="C125" s="218"/>
      <c r="D125" s="219" t="s">
        <v>73</v>
      </c>
      <c r="E125" s="220" t="s">
        <v>115</v>
      </c>
      <c r="F125" s="220" t="s">
        <v>116</v>
      </c>
      <c r="G125" s="218"/>
      <c r="H125" s="218"/>
      <c r="I125" s="221"/>
      <c r="J125" s="222">
        <f>BK125</f>
        <v>0</v>
      </c>
      <c r="K125" s="218"/>
      <c r="L125" s="223"/>
      <c r="M125" s="224"/>
      <c r="N125" s="225"/>
      <c r="O125" s="225"/>
      <c r="P125" s="226">
        <f>P126+P132+P146+P151+P154</f>
        <v>0</v>
      </c>
      <c r="Q125" s="225"/>
      <c r="R125" s="226">
        <f>R126+R132+R146+R151+R154</f>
        <v>220.69806587999997</v>
      </c>
      <c r="S125" s="225"/>
      <c r="T125" s="227">
        <f>T126+T132+T146+T151+T154</f>
        <v>0</v>
      </c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R125" s="228" t="s">
        <v>82</v>
      </c>
      <c r="AT125" s="229" t="s">
        <v>73</v>
      </c>
      <c r="AU125" s="229" t="s">
        <v>74</v>
      </c>
      <c r="AY125" s="228" t="s">
        <v>117</v>
      </c>
      <c r="BK125" s="230">
        <f>BK126+BK132+BK146+BK151+BK154</f>
        <v>0</v>
      </c>
    </row>
    <row r="126" s="12" customFormat="1" ht="22.8" customHeight="1">
      <c r="A126" s="12"/>
      <c r="B126" s="217"/>
      <c r="C126" s="218"/>
      <c r="D126" s="219" t="s">
        <v>73</v>
      </c>
      <c r="E126" s="231" t="s">
        <v>82</v>
      </c>
      <c r="F126" s="231" t="s">
        <v>118</v>
      </c>
      <c r="G126" s="218"/>
      <c r="H126" s="218"/>
      <c r="I126" s="221"/>
      <c r="J126" s="232">
        <f>BK126</f>
        <v>0</v>
      </c>
      <c r="K126" s="218"/>
      <c r="L126" s="223"/>
      <c r="M126" s="224"/>
      <c r="N126" s="225"/>
      <c r="O126" s="225"/>
      <c r="P126" s="226">
        <f>SUM(P127:P131)</f>
        <v>0</v>
      </c>
      <c r="Q126" s="225"/>
      <c r="R126" s="226">
        <f>SUM(R127:R131)</f>
        <v>0</v>
      </c>
      <c r="S126" s="225"/>
      <c r="T126" s="227">
        <f>SUM(T127:T131)</f>
        <v>0</v>
      </c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R126" s="228" t="s">
        <v>82</v>
      </c>
      <c r="AT126" s="229" t="s">
        <v>73</v>
      </c>
      <c r="AU126" s="229" t="s">
        <v>82</v>
      </c>
      <c r="AY126" s="228" t="s">
        <v>117</v>
      </c>
      <c r="BK126" s="230">
        <f>SUM(BK127:BK131)</f>
        <v>0</v>
      </c>
    </row>
    <row r="127" s="2" customFormat="1" ht="16.5" customHeight="1">
      <c r="A127" s="35"/>
      <c r="B127" s="36"/>
      <c r="C127" s="233" t="s">
        <v>82</v>
      </c>
      <c r="D127" s="233" t="s">
        <v>119</v>
      </c>
      <c r="E127" s="234" t="s">
        <v>120</v>
      </c>
      <c r="F127" s="235" t="s">
        <v>121</v>
      </c>
      <c r="G127" s="236" t="s">
        <v>122</v>
      </c>
      <c r="H127" s="237">
        <v>58.384</v>
      </c>
      <c r="I127" s="238"/>
      <c r="J127" s="239">
        <f>ROUND(I127*H127,2)</f>
        <v>0</v>
      </c>
      <c r="K127" s="240"/>
      <c r="L127" s="41"/>
      <c r="M127" s="241" t="s">
        <v>1</v>
      </c>
      <c r="N127" s="242" t="s">
        <v>40</v>
      </c>
      <c r="O127" s="88"/>
      <c r="P127" s="243">
        <f>O127*H127</f>
        <v>0</v>
      </c>
      <c r="Q127" s="243">
        <v>0</v>
      </c>
      <c r="R127" s="243">
        <f>Q127*H127</f>
        <v>0</v>
      </c>
      <c r="S127" s="243">
        <v>0</v>
      </c>
      <c r="T127" s="244">
        <f>S127*H127</f>
        <v>0</v>
      </c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R127" s="245" t="s">
        <v>123</v>
      </c>
      <c r="AT127" s="245" t="s">
        <v>119</v>
      </c>
      <c r="AU127" s="245" t="s">
        <v>124</v>
      </c>
      <c r="AY127" s="14" t="s">
        <v>117</v>
      </c>
      <c r="BE127" s="246">
        <f>IF(N127="základná",J127,0)</f>
        <v>0</v>
      </c>
      <c r="BF127" s="246">
        <f>IF(N127="znížená",J127,0)</f>
        <v>0</v>
      </c>
      <c r="BG127" s="246">
        <f>IF(N127="zákl. prenesená",J127,0)</f>
        <v>0</v>
      </c>
      <c r="BH127" s="246">
        <f>IF(N127="zníž. prenesená",J127,0)</f>
        <v>0</v>
      </c>
      <c r="BI127" s="246">
        <f>IF(N127="nulová",J127,0)</f>
        <v>0</v>
      </c>
      <c r="BJ127" s="14" t="s">
        <v>124</v>
      </c>
      <c r="BK127" s="246">
        <f>ROUND(I127*H127,2)</f>
        <v>0</v>
      </c>
      <c r="BL127" s="14" t="s">
        <v>123</v>
      </c>
      <c r="BM127" s="245" t="s">
        <v>125</v>
      </c>
    </row>
    <row r="128" s="2" customFormat="1" ht="24" customHeight="1">
      <c r="A128" s="35"/>
      <c r="B128" s="36"/>
      <c r="C128" s="233" t="s">
        <v>124</v>
      </c>
      <c r="D128" s="233" t="s">
        <v>119</v>
      </c>
      <c r="E128" s="234" t="s">
        <v>126</v>
      </c>
      <c r="F128" s="235" t="s">
        <v>127</v>
      </c>
      <c r="G128" s="236" t="s">
        <v>122</v>
      </c>
      <c r="H128" s="237">
        <v>58.384</v>
      </c>
      <c r="I128" s="238"/>
      <c r="J128" s="239">
        <f>ROUND(I128*H128,2)</f>
        <v>0</v>
      </c>
      <c r="K128" s="240"/>
      <c r="L128" s="41"/>
      <c r="M128" s="241" t="s">
        <v>1</v>
      </c>
      <c r="N128" s="242" t="s">
        <v>40</v>
      </c>
      <c r="O128" s="88"/>
      <c r="P128" s="243">
        <f>O128*H128</f>
        <v>0</v>
      </c>
      <c r="Q128" s="243">
        <v>0</v>
      </c>
      <c r="R128" s="243">
        <f>Q128*H128</f>
        <v>0</v>
      </c>
      <c r="S128" s="243">
        <v>0</v>
      </c>
      <c r="T128" s="244">
        <f>S128*H128</f>
        <v>0</v>
      </c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R128" s="245" t="s">
        <v>123</v>
      </c>
      <c r="AT128" s="245" t="s">
        <v>119</v>
      </c>
      <c r="AU128" s="245" t="s">
        <v>124</v>
      </c>
      <c r="AY128" s="14" t="s">
        <v>117</v>
      </c>
      <c r="BE128" s="246">
        <f>IF(N128="základná",J128,0)</f>
        <v>0</v>
      </c>
      <c r="BF128" s="246">
        <f>IF(N128="znížená",J128,0)</f>
        <v>0</v>
      </c>
      <c r="BG128" s="246">
        <f>IF(N128="zákl. prenesená",J128,0)</f>
        <v>0</v>
      </c>
      <c r="BH128" s="246">
        <f>IF(N128="zníž. prenesená",J128,0)</f>
        <v>0</v>
      </c>
      <c r="BI128" s="246">
        <f>IF(N128="nulová",J128,0)</f>
        <v>0</v>
      </c>
      <c r="BJ128" s="14" t="s">
        <v>124</v>
      </c>
      <c r="BK128" s="246">
        <f>ROUND(I128*H128,2)</f>
        <v>0</v>
      </c>
      <c r="BL128" s="14" t="s">
        <v>123</v>
      </c>
      <c r="BM128" s="245" t="s">
        <v>128</v>
      </c>
    </row>
    <row r="129" s="2" customFormat="1" ht="16.5" customHeight="1">
      <c r="A129" s="35"/>
      <c r="B129" s="36"/>
      <c r="C129" s="233" t="s">
        <v>129</v>
      </c>
      <c r="D129" s="233" t="s">
        <v>119</v>
      </c>
      <c r="E129" s="234" t="s">
        <v>130</v>
      </c>
      <c r="F129" s="235" t="s">
        <v>131</v>
      </c>
      <c r="G129" s="236" t="s">
        <v>122</v>
      </c>
      <c r="H129" s="237">
        <v>40.244</v>
      </c>
      <c r="I129" s="238"/>
      <c r="J129" s="239">
        <f>ROUND(I129*H129,2)</f>
        <v>0</v>
      </c>
      <c r="K129" s="240"/>
      <c r="L129" s="41"/>
      <c r="M129" s="241" t="s">
        <v>1</v>
      </c>
      <c r="N129" s="242" t="s">
        <v>40</v>
      </c>
      <c r="O129" s="88"/>
      <c r="P129" s="243">
        <f>O129*H129</f>
        <v>0</v>
      </c>
      <c r="Q129" s="243">
        <v>0</v>
      </c>
      <c r="R129" s="243">
        <f>Q129*H129</f>
        <v>0</v>
      </c>
      <c r="S129" s="243">
        <v>0</v>
      </c>
      <c r="T129" s="244">
        <f>S129*H129</f>
        <v>0</v>
      </c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R129" s="245" t="s">
        <v>123</v>
      </c>
      <c r="AT129" s="245" t="s">
        <v>119</v>
      </c>
      <c r="AU129" s="245" t="s">
        <v>124</v>
      </c>
      <c r="AY129" s="14" t="s">
        <v>117</v>
      </c>
      <c r="BE129" s="246">
        <f>IF(N129="základná",J129,0)</f>
        <v>0</v>
      </c>
      <c r="BF129" s="246">
        <f>IF(N129="znížená",J129,0)</f>
        <v>0</v>
      </c>
      <c r="BG129" s="246">
        <f>IF(N129="zákl. prenesená",J129,0)</f>
        <v>0</v>
      </c>
      <c r="BH129" s="246">
        <f>IF(N129="zníž. prenesená",J129,0)</f>
        <v>0</v>
      </c>
      <c r="BI129" s="246">
        <f>IF(N129="nulová",J129,0)</f>
        <v>0</v>
      </c>
      <c r="BJ129" s="14" t="s">
        <v>124</v>
      </c>
      <c r="BK129" s="246">
        <f>ROUND(I129*H129,2)</f>
        <v>0</v>
      </c>
      <c r="BL129" s="14" t="s">
        <v>123</v>
      </c>
      <c r="BM129" s="245" t="s">
        <v>132</v>
      </c>
    </row>
    <row r="130" s="2" customFormat="1" ht="36" customHeight="1">
      <c r="A130" s="35"/>
      <c r="B130" s="36"/>
      <c r="C130" s="233" t="s">
        <v>123</v>
      </c>
      <c r="D130" s="233" t="s">
        <v>119</v>
      </c>
      <c r="E130" s="234" t="s">
        <v>133</v>
      </c>
      <c r="F130" s="235" t="s">
        <v>134</v>
      </c>
      <c r="G130" s="236" t="s">
        <v>122</v>
      </c>
      <c r="H130" s="237">
        <v>40.244</v>
      </c>
      <c r="I130" s="238"/>
      <c r="J130" s="239">
        <f>ROUND(I130*H130,2)</f>
        <v>0</v>
      </c>
      <c r="K130" s="240"/>
      <c r="L130" s="41"/>
      <c r="M130" s="241" t="s">
        <v>1</v>
      </c>
      <c r="N130" s="242" t="s">
        <v>40</v>
      </c>
      <c r="O130" s="88"/>
      <c r="P130" s="243">
        <f>O130*H130</f>
        <v>0</v>
      </c>
      <c r="Q130" s="243">
        <v>0</v>
      </c>
      <c r="R130" s="243">
        <f>Q130*H130</f>
        <v>0</v>
      </c>
      <c r="S130" s="243">
        <v>0</v>
      </c>
      <c r="T130" s="244">
        <f>S130*H130</f>
        <v>0</v>
      </c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R130" s="245" t="s">
        <v>123</v>
      </c>
      <c r="AT130" s="245" t="s">
        <v>119</v>
      </c>
      <c r="AU130" s="245" t="s">
        <v>124</v>
      </c>
      <c r="AY130" s="14" t="s">
        <v>117</v>
      </c>
      <c r="BE130" s="246">
        <f>IF(N130="základná",J130,0)</f>
        <v>0</v>
      </c>
      <c r="BF130" s="246">
        <f>IF(N130="znížená",J130,0)</f>
        <v>0</v>
      </c>
      <c r="BG130" s="246">
        <f>IF(N130="zákl. prenesená",J130,0)</f>
        <v>0</v>
      </c>
      <c r="BH130" s="246">
        <f>IF(N130="zníž. prenesená",J130,0)</f>
        <v>0</v>
      </c>
      <c r="BI130" s="246">
        <f>IF(N130="nulová",J130,0)</f>
        <v>0</v>
      </c>
      <c r="BJ130" s="14" t="s">
        <v>124</v>
      </c>
      <c r="BK130" s="246">
        <f>ROUND(I130*H130,2)</f>
        <v>0</v>
      </c>
      <c r="BL130" s="14" t="s">
        <v>123</v>
      </c>
      <c r="BM130" s="245" t="s">
        <v>135</v>
      </c>
    </row>
    <row r="131" s="2" customFormat="1" ht="24" customHeight="1">
      <c r="A131" s="35"/>
      <c r="B131" s="36"/>
      <c r="C131" s="233" t="s">
        <v>136</v>
      </c>
      <c r="D131" s="233" t="s">
        <v>119</v>
      </c>
      <c r="E131" s="234" t="s">
        <v>137</v>
      </c>
      <c r="F131" s="235" t="s">
        <v>138</v>
      </c>
      <c r="G131" s="236" t="s">
        <v>122</v>
      </c>
      <c r="H131" s="237">
        <v>10</v>
      </c>
      <c r="I131" s="238"/>
      <c r="J131" s="239">
        <f>ROUND(I131*H131,2)</f>
        <v>0</v>
      </c>
      <c r="K131" s="240"/>
      <c r="L131" s="41"/>
      <c r="M131" s="241" t="s">
        <v>1</v>
      </c>
      <c r="N131" s="242" t="s">
        <v>40</v>
      </c>
      <c r="O131" s="88"/>
      <c r="P131" s="243">
        <f>O131*H131</f>
        <v>0</v>
      </c>
      <c r="Q131" s="243">
        <v>0</v>
      </c>
      <c r="R131" s="243">
        <f>Q131*H131</f>
        <v>0</v>
      </c>
      <c r="S131" s="243">
        <v>0</v>
      </c>
      <c r="T131" s="244">
        <f>S131*H131</f>
        <v>0</v>
      </c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R131" s="245" t="s">
        <v>123</v>
      </c>
      <c r="AT131" s="245" t="s">
        <v>119</v>
      </c>
      <c r="AU131" s="245" t="s">
        <v>124</v>
      </c>
      <c r="AY131" s="14" t="s">
        <v>117</v>
      </c>
      <c r="BE131" s="246">
        <f>IF(N131="základná",J131,0)</f>
        <v>0</v>
      </c>
      <c r="BF131" s="246">
        <f>IF(N131="znížená",J131,0)</f>
        <v>0</v>
      </c>
      <c r="BG131" s="246">
        <f>IF(N131="zákl. prenesená",J131,0)</f>
        <v>0</v>
      </c>
      <c r="BH131" s="246">
        <f>IF(N131="zníž. prenesená",J131,0)</f>
        <v>0</v>
      </c>
      <c r="BI131" s="246">
        <f>IF(N131="nulová",J131,0)</f>
        <v>0</v>
      </c>
      <c r="BJ131" s="14" t="s">
        <v>124</v>
      </c>
      <c r="BK131" s="246">
        <f>ROUND(I131*H131,2)</f>
        <v>0</v>
      </c>
      <c r="BL131" s="14" t="s">
        <v>123</v>
      </c>
      <c r="BM131" s="245" t="s">
        <v>139</v>
      </c>
    </row>
    <row r="132" s="12" customFormat="1" ht="22.8" customHeight="1">
      <c r="A132" s="12"/>
      <c r="B132" s="217"/>
      <c r="C132" s="218"/>
      <c r="D132" s="219" t="s">
        <v>73</v>
      </c>
      <c r="E132" s="231" t="s">
        <v>124</v>
      </c>
      <c r="F132" s="231" t="s">
        <v>140</v>
      </c>
      <c r="G132" s="218"/>
      <c r="H132" s="218"/>
      <c r="I132" s="221"/>
      <c r="J132" s="232">
        <f>BK132</f>
        <v>0</v>
      </c>
      <c r="K132" s="218"/>
      <c r="L132" s="223"/>
      <c r="M132" s="224"/>
      <c r="N132" s="225"/>
      <c r="O132" s="225"/>
      <c r="P132" s="226">
        <f>SUM(P133:P145)</f>
        <v>0</v>
      </c>
      <c r="Q132" s="225"/>
      <c r="R132" s="226">
        <f>SUM(R133:R145)</f>
        <v>155.61608887999998</v>
      </c>
      <c r="S132" s="225"/>
      <c r="T132" s="227">
        <f>SUM(T133:T145)</f>
        <v>0</v>
      </c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R132" s="228" t="s">
        <v>82</v>
      </c>
      <c r="AT132" s="229" t="s">
        <v>73</v>
      </c>
      <c r="AU132" s="229" t="s">
        <v>82</v>
      </c>
      <c r="AY132" s="228" t="s">
        <v>117</v>
      </c>
      <c r="BK132" s="230">
        <f>SUM(BK133:BK145)</f>
        <v>0</v>
      </c>
    </row>
    <row r="133" s="2" customFormat="1" ht="24" customHeight="1">
      <c r="A133" s="35"/>
      <c r="B133" s="36"/>
      <c r="C133" s="233" t="s">
        <v>141</v>
      </c>
      <c r="D133" s="233" t="s">
        <v>119</v>
      </c>
      <c r="E133" s="234" t="s">
        <v>142</v>
      </c>
      <c r="F133" s="235" t="s">
        <v>143</v>
      </c>
      <c r="G133" s="236" t="s">
        <v>122</v>
      </c>
      <c r="H133" s="237">
        <v>12.872</v>
      </c>
      <c r="I133" s="238"/>
      <c r="J133" s="239">
        <f>ROUND(I133*H133,2)</f>
        <v>0</v>
      </c>
      <c r="K133" s="240"/>
      <c r="L133" s="41"/>
      <c r="M133" s="241" t="s">
        <v>1</v>
      </c>
      <c r="N133" s="242" t="s">
        <v>40</v>
      </c>
      <c r="O133" s="88"/>
      <c r="P133" s="243">
        <f>O133*H133</f>
        <v>0</v>
      </c>
      <c r="Q133" s="243">
        <v>2.0699999999999998</v>
      </c>
      <c r="R133" s="243">
        <f>Q133*H133</f>
        <v>26.645039999999998</v>
      </c>
      <c r="S133" s="243">
        <v>0</v>
      </c>
      <c r="T133" s="244">
        <f>S133*H133</f>
        <v>0</v>
      </c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R133" s="245" t="s">
        <v>123</v>
      </c>
      <c r="AT133" s="245" t="s">
        <v>119</v>
      </c>
      <c r="AU133" s="245" t="s">
        <v>124</v>
      </c>
      <c r="AY133" s="14" t="s">
        <v>117</v>
      </c>
      <c r="BE133" s="246">
        <f>IF(N133="základná",J133,0)</f>
        <v>0</v>
      </c>
      <c r="BF133" s="246">
        <f>IF(N133="znížená",J133,0)</f>
        <v>0</v>
      </c>
      <c r="BG133" s="246">
        <f>IF(N133="zákl. prenesená",J133,0)</f>
        <v>0</v>
      </c>
      <c r="BH133" s="246">
        <f>IF(N133="zníž. prenesená",J133,0)</f>
        <v>0</v>
      </c>
      <c r="BI133" s="246">
        <f>IF(N133="nulová",J133,0)</f>
        <v>0</v>
      </c>
      <c r="BJ133" s="14" t="s">
        <v>124</v>
      </c>
      <c r="BK133" s="246">
        <f>ROUND(I133*H133,2)</f>
        <v>0</v>
      </c>
      <c r="BL133" s="14" t="s">
        <v>123</v>
      </c>
      <c r="BM133" s="245" t="s">
        <v>144</v>
      </c>
    </row>
    <row r="134" s="2" customFormat="1" ht="24" customHeight="1">
      <c r="A134" s="35"/>
      <c r="B134" s="36"/>
      <c r="C134" s="233" t="s">
        <v>145</v>
      </c>
      <c r="D134" s="233" t="s">
        <v>119</v>
      </c>
      <c r="E134" s="234" t="s">
        <v>146</v>
      </c>
      <c r="F134" s="235" t="s">
        <v>147</v>
      </c>
      <c r="G134" s="236" t="s">
        <v>122</v>
      </c>
      <c r="H134" s="237">
        <v>22.847999999999999</v>
      </c>
      <c r="I134" s="238"/>
      <c r="J134" s="239">
        <f>ROUND(I134*H134,2)</f>
        <v>0</v>
      </c>
      <c r="K134" s="240"/>
      <c r="L134" s="41"/>
      <c r="M134" s="241" t="s">
        <v>1</v>
      </c>
      <c r="N134" s="242" t="s">
        <v>40</v>
      </c>
      <c r="O134" s="88"/>
      <c r="P134" s="243">
        <f>O134*H134</f>
        <v>0</v>
      </c>
      <c r="Q134" s="243">
        <v>2.2151299999999998</v>
      </c>
      <c r="R134" s="243">
        <f>Q134*H134</f>
        <v>50.611290239999995</v>
      </c>
      <c r="S134" s="243">
        <v>0</v>
      </c>
      <c r="T134" s="244">
        <f>S134*H134</f>
        <v>0</v>
      </c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R134" s="245" t="s">
        <v>123</v>
      </c>
      <c r="AT134" s="245" t="s">
        <v>119</v>
      </c>
      <c r="AU134" s="245" t="s">
        <v>124</v>
      </c>
      <c r="AY134" s="14" t="s">
        <v>117</v>
      </c>
      <c r="BE134" s="246">
        <f>IF(N134="základná",J134,0)</f>
        <v>0</v>
      </c>
      <c r="BF134" s="246">
        <f>IF(N134="znížená",J134,0)</f>
        <v>0</v>
      </c>
      <c r="BG134" s="246">
        <f>IF(N134="zákl. prenesená",J134,0)</f>
        <v>0</v>
      </c>
      <c r="BH134" s="246">
        <f>IF(N134="zníž. prenesená",J134,0)</f>
        <v>0</v>
      </c>
      <c r="BI134" s="246">
        <f>IF(N134="nulová",J134,0)</f>
        <v>0</v>
      </c>
      <c r="BJ134" s="14" t="s">
        <v>124</v>
      </c>
      <c r="BK134" s="246">
        <f>ROUND(I134*H134,2)</f>
        <v>0</v>
      </c>
      <c r="BL134" s="14" t="s">
        <v>123</v>
      </c>
      <c r="BM134" s="245" t="s">
        <v>148</v>
      </c>
    </row>
    <row r="135" s="2" customFormat="1" ht="24" customHeight="1">
      <c r="A135" s="35"/>
      <c r="B135" s="36"/>
      <c r="C135" s="233" t="s">
        <v>149</v>
      </c>
      <c r="D135" s="233" t="s">
        <v>119</v>
      </c>
      <c r="E135" s="234" t="s">
        <v>150</v>
      </c>
      <c r="F135" s="235" t="s">
        <v>151</v>
      </c>
      <c r="G135" s="236" t="s">
        <v>152</v>
      </c>
      <c r="H135" s="237">
        <v>7.7999999999999998</v>
      </c>
      <c r="I135" s="238"/>
      <c r="J135" s="239">
        <f>ROUND(I135*H135,2)</f>
        <v>0</v>
      </c>
      <c r="K135" s="240"/>
      <c r="L135" s="41"/>
      <c r="M135" s="241" t="s">
        <v>1</v>
      </c>
      <c r="N135" s="242" t="s">
        <v>40</v>
      </c>
      <c r="O135" s="88"/>
      <c r="P135" s="243">
        <f>O135*H135</f>
        <v>0</v>
      </c>
      <c r="Q135" s="243">
        <v>0.0040699999999999998</v>
      </c>
      <c r="R135" s="243">
        <f>Q135*H135</f>
        <v>0.031745999999999996</v>
      </c>
      <c r="S135" s="243">
        <v>0</v>
      </c>
      <c r="T135" s="244">
        <f>S135*H135</f>
        <v>0</v>
      </c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R135" s="245" t="s">
        <v>123</v>
      </c>
      <c r="AT135" s="245" t="s">
        <v>119</v>
      </c>
      <c r="AU135" s="245" t="s">
        <v>124</v>
      </c>
      <c r="AY135" s="14" t="s">
        <v>117</v>
      </c>
      <c r="BE135" s="246">
        <f>IF(N135="základná",J135,0)</f>
        <v>0</v>
      </c>
      <c r="BF135" s="246">
        <f>IF(N135="znížená",J135,0)</f>
        <v>0</v>
      </c>
      <c r="BG135" s="246">
        <f>IF(N135="zákl. prenesená",J135,0)</f>
        <v>0</v>
      </c>
      <c r="BH135" s="246">
        <f>IF(N135="zníž. prenesená",J135,0)</f>
        <v>0</v>
      </c>
      <c r="BI135" s="246">
        <f>IF(N135="nulová",J135,0)</f>
        <v>0</v>
      </c>
      <c r="BJ135" s="14" t="s">
        <v>124</v>
      </c>
      <c r="BK135" s="246">
        <f>ROUND(I135*H135,2)</f>
        <v>0</v>
      </c>
      <c r="BL135" s="14" t="s">
        <v>123</v>
      </c>
      <c r="BM135" s="245" t="s">
        <v>153</v>
      </c>
    </row>
    <row r="136" s="2" customFormat="1" ht="24" customHeight="1">
      <c r="A136" s="35"/>
      <c r="B136" s="36"/>
      <c r="C136" s="233" t="s">
        <v>154</v>
      </c>
      <c r="D136" s="233" t="s">
        <v>119</v>
      </c>
      <c r="E136" s="234" t="s">
        <v>155</v>
      </c>
      <c r="F136" s="235" t="s">
        <v>156</v>
      </c>
      <c r="G136" s="236" t="s">
        <v>152</v>
      </c>
      <c r="H136" s="237">
        <v>7.7999999999999998</v>
      </c>
      <c r="I136" s="238"/>
      <c r="J136" s="239">
        <f>ROUND(I136*H136,2)</f>
        <v>0</v>
      </c>
      <c r="K136" s="240"/>
      <c r="L136" s="41"/>
      <c r="M136" s="241" t="s">
        <v>1</v>
      </c>
      <c r="N136" s="242" t="s">
        <v>40</v>
      </c>
      <c r="O136" s="88"/>
      <c r="P136" s="243">
        <f>O136*H136</f>
        <v>0</v>
      </c>
      <c r="Q136" s="243">
        <v>0</v>
      </c>
      <c r="R136" s="243">
        <f>Q136*H136</f>
        <v>0</v>
      </c>
      <c r="S136" s="243">
        <v>0</v>
      </c>
      <c r="T136" s="244">
        <f>S136*H136</f>
        <v>0</v>
      </c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R136" s="245" t="s">
        <v>123</v>
      </c>
      <c r="AT136" s="245" t="s">
        <v>119</v>
      </c>
      <c r="AU136" s="245" t="s">
        <v>124</v>
      </c>
      <c r="AY136" s="14" t="s">
        <v>117</v>
      </c>
      <c r="BE136" s="246">
        <f>IF(N136="základná",J136,0)</f>
        <v>0</v>
      </c>
      <c r="BF136" s="246">
        <f>IF(N136="znížená",J136,0)</f>
        <v>0</v>
      </c>
      <c r="BG136" s="246">
        <f>IF(N136="zákl. prenesená",J136,0)</f>
        <v>0</v>
      </c>
      <c r="BH136" s="246">
        <f>IF(N136="zníž. prenesená",J136,0)</f>
        <v>0</v>
      </c>
      <c r="BI136" s="246">
        <f>IF(N136="nulová",J136,0)</f>
        <v>0</v>
      </c>
      <c r="BJ136" s="14" t="s">
        <v>124</v>
      </c>
      <c r="BK136" s="246">
        <f>ROUND(I136*H136,2)</f>
        <v>0</v>
      </c>
      <c r="BL136" s="14" t="s">
        <v>123</v>
      </c>
      <c r="BM136" s="245" t="s">
        <v>157</v>
      </c>
    </row>
    <row r="137" s="2" customFormat="1" ht="16.5" customHeight="1">
      <c r="A137" s="35"/>
      <c r="B137" s="36"/>
      <c r="C137" s="233" t="s">
        <v>158</v>
      </c>
      <c r="D137" s="233" t="s">
        <v>119</v>
      </c>
      <c r="E137" s="234" t="s">
        <v>159</v>
      </c>
      <c r="F137" s="235" t="s">
        <v>160</v>
      </c>
      <c r="G137" s="236" t="s">
        <v>161</v>
      </c>
      <c r="H137" s="237">
        <v>0.373</v>
      </c>
      <c r="I137" s="238"/>
      <c r="J137" s="239">
        <f>ROUND(I137*H137,2)</f>
        <v>0</v>
      </c>
      <c r="K137" s="240"/>
      <c r="L137" s="41"/>
      <c r="M137" s="241" t="s">
        <v>1</v>
      </c>
      <c r="N137" s="242" t="s">
        <v>40</v>
      </c>
      <c r="O137" s="88"/>
      <c r="P137" s="243">
        <f>O137*H137</f>
        <v>0</v>
      </c>
      <c r="Q137" s="243">
        <v>1.20296</v>
      </c>
      <c r="R137" s="243">
        <f>Q137*H137</f>
        <v>0.44870408000000001</v>
      </c>
      <c r="S137" s="243">
        <v>0</v>
      </c>
      <c r="T137" s="244">
        <f>S137*H137</f>
        <v>0</v>
      </c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R137" s="245" t="s">
        <v>123</v>
      </c>
      <c r="AT137" s="245" t="s">
        <v>119</v>
      </c>
      <c r="AU137" s="245" t="s">
        <v>124</v>
      </c>
      <c r="AY137" s="14" t="s">
        <v>117</v>
      </c>
      <c r="BE137" s="246">
        <f>IF(N137="základná",J137,0)</f>
        <v>0</v>
      </c>
      <c r="BF137" s="246">
        <f>IF(N137="znížená",J137,0)</f>
        <v>0</v>
      </c>
      <c r="BG137" s="246">
        <f>IF(N137="zákl. prenesená",J137,0)</f>
        <v>0</v>
      </c>
      <c r="BH137" s="246">
        <f>IF(N137="zníž. prenesená",J137,0)</f>
        <v>0</v>
      </c>
      <c r="BI137" s="246">
        <f>IF(N137="nulová",J137,0)</f>
        <v>0</v>
      </c>
      <c r="BJ137" s="14" t="s">
        <v>124</v>
      </c>
      <c r="BK137" s="246">
        <f>ROUND(I137*H137,2)</f>
        <v>0</v>
      </c>
      <c r="BL137" s="14" t="s">
        <v>123</v>
      </c>
      <c r="BM137" s="245" t="s">
        <v>162</v>
      </c>
    </row>
    <row r="138" s="2" customFormat="1" ht="16.5" customHeight="1">
      <c r="A138" s="35"/>
      <c r="B138" s="36"/>
      <c r="C138" s="233" t="s">
        <v>163</v>
      </c>
      <c r="D138" s="233" t="s">
        <v>119</v>
      </c>
      <c r="E138" s="234" t="s">
        <v>164</v>
      </c>
      <c r="F138" s="235" t="s">
        <v>165</v>
      </c>
      <c r="G138" s="236" t="s">
        <v>122</v>
      </c>
      <c r="H138" s="237">
        <v>2.2029999999999998</v>
      </c>
      <c r="I138" s="238"/>
      <c r="J138" s="239">
        <f>ROUND(I138*H138,2)</f>
        <v>0</v>
      </c>
      <c r="K138" s="240"/>
      <c r="L138" s="41"/>
      <c r="M138" s="241" t="s">
        <v>1</v>
      </c>
      <c r="N138" s="242" t="s">
        <v>40</v>
      </c>
      <c r="O138" s="88"/>
      <c r="P138" s="243">
        <f>O138*H138</f>
        <v>0</v>
      </c>
      <c r="Q138" s="243">
        <v>2.19407</v>
      </c>
      <c r="R138" s="243">
        <f>Q138*H138</f>
        <v>4.8335362099999992</v>
      </c>
      <c r="S138" s="243">
        <v>0</v>
      </c>
      <c r="T138" s="244">
        <f>S138*H138</f>
        <v>0</v>
      </c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R138" s="245" t="s">
        <v>123</v>
      </c>
      <c r="AT138" s="245" t="s">
        <v>119</v>
      </c>
      <c r="AU138" s="245" t="s">
        <v>124</v>
      </c>
      <c r="AY138" s="14" t="s">
        <v>117</v>
      </c>
      <c r="BE138" s="246">
        <f>IF(N138="základná",J138,0)</f>
        <v>0</v>
      </c>
      <c r="BF138" s="246">
        <f>IF(N138="znížená",J138,0)</f>
        <v>0</v>
      </c>
      <c r="BG138" s="246">
        <f>IF(N138="zákl. prenesená",J138,0)</f>
        <v>0</v>
      </c>
      <c r="BH138" s="246">
        <f>IF(N138="zníž. prenesená",J138,0)</f>
        <v>0</v>
      </c>
      <c r="BI138" s="246">
        <f>IF(N138="nulová",J138,0)</f>
        <v>0</v>
      </c>
      <c r="BJ138" s="14" t="s">
        <v>124</v>
      </c>
      <c r="BK138" s="246">
        <f>ROUND(I138*H138,2)</f>
        <v>0</v>
      </c>
      <c r="BL138" s="14" t="s">
        <v>123</v>
      </c>
      <c r="BM138" s="245" t="s">
        <v>166</v>
      </c>
    </row>
    <row r="139" s="2" customFormat="1" ht="24" customHeight="1">
      <c r="A139" s="35"/>
      <c r="B139" s="36"/>
      <c r="C139" s="233" t="s">
        <v>167</v>
      </c>
      <c r="D139" s="233" t="s">
        <v>119</v>
      </c>
      <c r="E139" s="234" t="s">
        <v>168</v>
      </c>
      <c r="F139" s="235" t="s">
        <v>169</v>
      </c>
      <c r="G139" s="236" t="s">
        <v>122</v>
      </c>
      <c r="H139" s="237">
        <v>22.018999999999998</v>
      </c>
      <c r="I139" s="238"/>
      <c r="J139" s="239">
        <f>ROUND(I139*H139,2)</f>
        <v>0</v>
      </c>
      <c r="K139" s="240"/>
      <c r="L139" s="41"/>
      <c r="M139" s="241" t="s">
        <v>1</v>
      </c>
      <c r="N139" s="242" t="s">
        <v>40</v>
      </c>
      <c r="O139" s="88"/>
      <c r="P139" s="243">
        <f>O139*H139</f>
        <v>0</v>
      </c>
      <c r="Q139" s="243">
        <v>2.2151299999999998</v>
      </c>
      <c r="R139" s="243">
        <f>Q139*H139</f>
        <v>48.774947469999994</v>
      </c>
      <c r="S139" s="243">
        <v>0</v>
      </c>
      <c r="T139" s="244">
        <f>S139*H139</f>
        <v>0</v>
      </c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R139" s="245" t="s">
        <v>123</v>
      </c>
      <c r="AT139" s="245" t="s">
        <v>119</v>
      </c>
      <c r="AU139" s="245" t="s">
        <v>124</v>
      </c>
      <c r="AY139" s="14" t="s">
        <v>117</v>
      </c>
      <c r="BE139" s="246">
        <f>IF(N139="základná",J139,0)</f>
        <v>0</v>
      </c>
      <c r="BF139" s="246">
        <f>IF(N139="znížená",J139,0)</f>
        <v>0</v>
      </c>
      <c r="BG139" s="246">
        <f>IF(N139="zákl. prenesená",J139,0)</f>
        <v>0</v>
      </c>
      <c r="BH139" s="246">
        <f>IF(N139="zníž. prenesená",J139,0)</f>
        <v>0</v>
      </c>
      <c r="BI139" s="246">
        <f>IF(N139="nulová",J139,0)</f>
        <v>0</v>
      </c>
      <c r="BJ139" s="14" t="s">
        <v>124</v>
      </c>
      <c r="BK139" s="246">
        <f>ROUND(I139*H139,2)</f>
        <v>0</v>
      </c>
      <c r="BL139" s="14" t="s">
        <v>123</v>
      </c>
      <c r="BM139" s="245" t="s">
        <v>170</v>
      </c>
    </row>
    <row r="140" s="2" customFormat="1" ht="24" customHeight="1">
      <c r="A140" s="35"/>
      <c r="B140" s="36"/>
      <c r="C140" s="233" t="s">
        <v>171</v>
      </c>
      <c r="D140" s="233" t="s">
        <v>119</v>
      </c>
      <c r="E140" s="234" t="s">
        <v>172</v>
      </c>
      <c r="F140" s="235" t="s">
        <v>173</v>
      </c>
      <c r="G140" s="236" t="s">
        <v>152</v>
      </c>
      <c r="H140" s="237">
        <v>1.9430000000000001</v>
      </c>
      <c r="I140" s="238"/>
      <c r="J140" s="239">
        <f>ROUND(I140*H140,2)</f>
        <v>0</v>
      </c>
      <c r="K140" s="240"/>
      <c r="L140" s="41"/>
      <c r="M140" s="241" t="s">
        <v>1</v>
      </c>
      <c r="N140" s="242" t="s">
        <v>40</v>
      </c>
      <c r="O140" s="88"/>
      <c r="P140" s="243">
        <f>O140*H140</f>
        <v>0</v>
      </c>
      <c r="Q140" s="243">
        <v>0.0040699999999999998</v>
      </c>
      <c r="R140" s="243">
        <f>Q140*H140</f>
        <v>0.00790801</v>
      </c>
      <c r="S140" s="243">
        <v>0</v>
      </c>
      <c r="T140" s="244">
        <f>S140*H140</f>
        <v>0</v>
      </c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R140" s="245" t="s">
        <v>123</v>
      </c>
      <c r="AT140" s="245" t="s">
        <v>119</v>
      </c>
      <c r="AU140" s="245" t="s">
        <v>124</v>
      </c>
      <c r="AY140" s="14" t="s">
        <v>117</v>
      </c>
      <c r="BE140" s="246">
        <f>IF(N140="základná",J140,0)</f>
        <v>0</v>
      </c>
      <c r="BF140" s="246">
        <f>IF(N140="znížená",J140,0)</f>
        <v>0</v>
      </c>
      <c r="BG140" s="246">
        <f>IF(N140="zákl. prenesená",J140,0)</f>
        <v>0</v>
      </c>
      <c r="BH140" s="246">
        <f>IF(N140="zníž. prenesená",J140,0)</f>
        <v>0</v>
      </c>
      <c r="BI140" s="246">
        <f>IF(N140="nulová",J140,0)</f>
        <v>0</v>
      </c>
      <c r="BJ140" s="14" t="s">
        <v>124</v>
      </c>
      <c r="BK140" s="246">
        <f>ROUND(I140*H140,2)</f>
        <v>0</v>
      </c>
      <c r="BL140" s="14" t="s">
        <v>123</v>
      </c>
      <c r="BM140" s="245" t="s">
        <v>174</v>
      </c>
    </row>
    <row r="141" s="2" customFormat="1" ht="24" customHeight="1">
      <c r="A141" s="35"/>
      <c r="B141" s="36"/>
      <c r="C141" s="233" t="s">
        <v>175</v>
      </c>
      <c r="D141" s="233" t="s">
        <v>119</v>
      </c>
      <c r="E141" s="234" t="s">
        <v>176</v>
      </c>
      <c r="F141" s="235" t="s">
        <v>177</v>
      </c>
      <c r="G141" s="236" t="s">
        <v>152</v>
      </c>
      <c r="H141" s="237">
        <v>1.9430000000000001</v>
      </c>
      <c r="I141" s="238"/>
      <c r="J141" s="239">
        <f>ROUND(I141*H141,2)</f>
        <v>0</v>
      </c>
      <c r="K141" s="240"/>
      <c r="L141" s="41"/>
      <c r="M141" s="241" t="s">
        <v>1</v>
      </c>
      <c r="N141" s="242" t="s">
        <v>40</v>
      </c>
      <c r="O141" s="88"/>
      <c r="P141" s="243">
        <f>O141*H141</f>
        <v>0</v>
      </c>
      <c r="Q141" s="243">
        <v>0</v>
      </c>
      <c r="R141" s="243">
        <f>Q141*H141</f>
        <v>0</v>
      </c>
      <c r="S141" s="243">
        <v>0</v>
      </c>
      <c r="T141" s="244">
        <f>S141*H141</f>
        <v>0</v>
      </c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R141" s="245" t="s">
        <v>123</v>
      </c>
      <c r="AT141" s="245" t="s">
        <v>119</v>
      </c>
      <c r="AU141" s="245" t="s">
        <v>124</v>
      </c>
      <c r="AY141" s="14" t="s">
        <v>117</v>
      </c>
      <c r="BE141" s="246">
        <f>IF(N141="základná",J141,0)</f>
        <v>0</v>
      </c>
      <c r="BF141" s="246">
        <f>IF(N141="znížená",J141,0)</f>
        <v>0</v>
      </c>
      <c r="BG141" s="246">
        <f>IF(N141="zákl. prenesená",J141,0)</f>
        <v>0</v>
      </c>
      <c r="BH141" s="246">
        <f>IF(N141="zníž. prenesená",J141,0)</f>
        <v>0</v>
      </c>
      <c r="BI141" s="246">
        <f>IF(N141="nulová",J141,0)</f>
        <v>0</v>
      </c>
      <c r="BJ141" s="14" t="s">
        <v>124</v>
      </c>
      <c r="BK141" s="246">
        <f>ROUND(I141*H141,2)</f>
        <v>0</v>
      </c>
      <c r="BL141" s="14" t="s">
        <v>123</v>
      </c>
      <c r="BM141" s="245" t="s">
        <v>178</v>
      </c>
    </row>
    <row r="142" s="2" customFormat="1" ht="16.5" customHeight="1">
      <c r="A142" s="35"/>
      <c r="B142" s="36"/>
      <c r="C142" s="233" t="s">
        <v>179</v>
      </c>
      <c r="D142" s="233" t="s">
        <v>119</v>
      </c>
      <c r="E142" s="234" t="s">
        <v>180</v>
      </c>
      <c r="F142" s="235" t="s">
        <v>181</v>
      </c>
      <c r="G142" s="236" t="s">
        <v>161</v>
      </c>
      <c r="H142" s="237">
        <v>1.085</v>
      </c>
      <c r="I142" s="238"/>
      <c r="J142" s="239">
        <f>ROUND(I142*H142,2)</f>
        <v>0</v>
      </c>
      <c r="K142" s="240"/>
      <c r="L142" s="41"/>
      <c r="M142" s="241" t="s">
        <v>1</v>
      </c>
      <c r="N142" s="242" t="s">
        <v>40</v>
      </c>
      <c r="O142" s="88"/>
      <c r="P142" s="243">
        <f>O142*H142</f>
        <v>0</v>
      </c>
      <c r="Q142" s="243">
        <v>1.01895</v>
      </c>
      <c r="R142" s="243">
        <f>Q142*H142</f>
        <v>1.10556075</v>
      </c>
      <c r="S142" s="243">
        <v>0</v>
      </c>
      <c r="T142" s="244">
        <f>S142*H142</f>
        <v>0</v>
      </c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R142" s="245" t="s">
        <v>123</v>
      </c>
      <c r="AT142" s="245" t="s">
        <v>119</v>
      </c>
      <c r="AU142" s="245" t="s">
        <v>124</v>
      </c>
      <c r="AY142" s="14" t="s">
        <v>117</v>
      </c>
      <c r="BE142" s="246">
        <f>IF(N142="základná",J142,0)</f>
        <v>0</v>
      </c>
      <c r="BF142" s="246">
        <f>IF(N142="znížená",J142,0)</f>
        <v>0</v>
      </c>
      <c r="BG142" s="246">
        <f>IF(N142="zákl. prenesená",J142,0)</f>
        <v>0</v>
      </c>
      <c r="BH142" s="246">
        <f>IF(N142="zníž. prenesená",J142,0)</f>
        <v>0</v>
      </c>
      <c r="BI142" s="246">
        <f>IF(N142="nulová",J142,0)</f>
        <v>0</v>
      </c>
      <c r="BJ142" s="14" t="s">
        <v>124</v>
      </c>
      <c r="BK142" s="246">
        <f>ROUND(I142*H142,2)</f>
        <v>0</v>
      </c>
      <c r="BL142" s="14" t="s">
        <v>123</v>
      </c>
      <c r="BM142" s="245" t="s">
        <v>182</v>
      </c>
    </row>
    <row r="143" s="2" customFormat="1" ht="16.5" customHeight="1">
      <c r="A143" s="35"/>
      <c r="B143" s="36"/>
      <c r="C143" s="233" t="s">
        <v>183</v>
      </c>
      <c r="D143" s="233" t="s">
        <v>119</v>
      </c>
      <c r="E143" s="234" t="s">
        <v>184</v>
      </c>
      <c r="F143" s="235" t="s">
        <v>185</v>
      </c>
      <c r="G143" s="236" t="s">
        <v>122</v>
      </c>
      <c r="H143" s="237">
        <v>0.92800000000000005</v>
      </c>
      <c r="I143" s="238"/>
      <c r="J143" s="239">
        <f>ROUND(I143*H143,2)</f>
        <v>0</v>
      </c>
      <c r="K143" s="240"/>
      <c r="L143" s="41"/>
      <c r="M143" s="241" t="s">
        <v>1</v>
      </c>
      <c r="N143" s="242" t="s">
        <v>40</v>
      </c>
      <c r="O143" s="88"/>
      <c r="P143" s="243">
        <f>O143*H143</f>
        <v>0</v>
      </c>
      <c r="Q143" s="243">
        <v>2.19407</v>
      </c>
      <c r="R143" s="243">
        <f>Q143*H143</f>
        <v>2.0360969600000001</v>
      </c>
      <c r="S143" s="243">
        <v>0</v>
      </c>
      <c r="T143" s="244">
        <f>S143*H143</f>
        <v>0</v>
      </c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R143" s="245" t="s">
        <v>123</v>
      </c>
      <c r="AT143" s="245" t="s">
        <v>119</v>
      </c>
      <c r="AU143" s="245" t="s">
        <v>124</v>
      </c>
      <c r="AY143" s="14" t="s">
        <v>117</v>
      </c>
      <c r="BE143" s="246">
        <f>IF(N143="základná",J143,0)</f>
        <v>0</v>
      </c>
      <c r="BF143" s="246">
        <f>IF(N143="znížená",J143,0)</f>
        <v>0</v>
      </c>
      <c r="BG143" s="246">
        <f>IF(N143="zákl. prenesená",J143,0)</f>
        <v>0</v>
      </c>
      <c r="BH143" s="246">
        <f>IF(N143="zníž. prenesená",J143,0)</f>
        <v>0</v>
      </c>
      <c r="BI143" s="246">
        <f>IF(N143="nulová",J143,0)</f>
        <v>0</v>
      </c>
      <c r="BJ143" s="14" t="s">
        <v>124</v>
      </c>
      <c r="BK143" s="246">
        <f>ROUND(I143*H143,2)</f>
        <v>0</v>
      </c>
      <c r="BL143" s="14" t="s">
        <v>123</v>
      </c>
      <c r="BM143" s="245" t="s">
        <v>186</v>
      </c>
    </row>
    <row r="144" s="2" customFormat="1" ht="24" customHeight="1">
      <c r="A144" s="35"/>
      <c r="B144" s="36"/>
      <c r="C144" s="233" t="s">
        <v>187</v>
      </c>
      <c r="D144" s="233" t="s">
        <v>119</v>
      </c>
      <c r="E144" s="234" t="s">
        <v>188</v>
      </c>
      <c r="F144" s="235" t="s">
        <v>189</v>
      </c>
      <c r="G144" s="236" t="s">
        <v>122</v>
      </c>
      <c r="H144" s="237">
        <v>9.282</v>
      </c>
      <c r="I144" s="238"/>
      <c r="J144" s="239">
        <f>ROUND(I144*H144,2)</f>
        <v>0</v>
      </c>
      <c r="K144" s="240"/>
      <c r="L144" s="41"/>
      <c r="M144" s="241" t="s">
        <v>1</v>
      </c>
      <c r="N144" s="242" t="s">
        <v>40</v>
      </c>
      <c r="O144" s="88"/>
      <c r="P144" s="243">
        <f>O144*H144</f>
        <v>0</v>
      </c>
      <c r="Q144" s="243">
        <v>2.2151299999999998</v>
      </c>
      <c r="R144" s="243">
        <f>Q144*H144</f>
        <v>20.56083666</v>
      </c>
      <c r="S144" s="243">
        <v>0</v>
      </c>
      <c r="T144" s="244">
        <f>S144*H144</f>
        <v>0</v>
      </c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R144" s="245" t="s">
        <v>123</v>
      </c>
      <c r="AT144" s="245" t="s">
        <v>119</v>
      </c>
      <c r="AU144" s="245" t="s">
        <v>124</v>
      </c>
      <c r="AY144" s="14" t="s">
        <v>117</v>
      </c>
      <c r="BE144" s="246">
        <f>IF(N144="základná",J144,0)</f>
        <v>0</v>
      </c>
      <c r="BF144" s="246">
        <f>IF(N144="znížená",J144,0)</f>
        <v>0</v>
      </c>
      <c r="BG144" s="246">
        <f>IF(N144="zákl. prenesená",J144,0)</f>
        <v>0</v>
      </c>
      <c r="BH144" s="246">
        <f>IF(N144="zníž. prenesená",J144,0)</f>
        <v>0</v>
      </c>
      <c r="BI144" s="246">
        <f>IF(N144="nulová",J144,0)</f>
        <v>0</v>
      </c>
      <c r="BJ144" s="14" t="s">
        <v>124</v>
      </c>
      <c r="BK144" s="246">
        <f>ROUND(I144*H144,2)</f>
        <v>0</v>
      </c>
      <c r="BL144" s="14" t="s">
        <v>123</v>
      </c>
      <c r="BM144" s="245" t="s">
        <v>190</v>
      </c>
    </row>
    <row r="145" s="2" customFormat="1" ht="16.5" customHeight="1">
      <c r="A145" s="35"/>
      <c r="B145" s="36"/>
      <c r="C145" s="233" t="s">
        <v>191</v>
      </c>
      <c r="D145" s="233" t="s">
        <v>119</v>
      </c>
      <c r="E145" s="234" t="s">
        <v>192</v>
      </c>
      <c r="F145" s="235" t="s">
        <v>193</v>
      </c>
      <c r="G145" s="236" t="s">
        <v>161</v>
      </c>
      <c r="H145" s="237">
        <v>0.55000000000000004</v>
      </c>
      <c r="I145" s="238"/>
      <c r="J145" s="239">
        <f>ROUND(I145*H145,2)</f>
        <v>0</v>
      </c>
      <c r="K145" s="240"/>
      <c r="L145" s="41"/>
      <c r="M145" s="241" t="s">
        <v>1</v>
      </c>
      <c r="N145" s="242" t="s">
        <v>40</v>
      </c>
      <c r="O145" s="88"/>
      <c r="P145" s="243">
        <f>O145*H145</f>
        <v>0</v>
      </c>
      <c r="Q145" s="243">
        <v>1.01895</v>
      </c>
      <c r="R145" s="243">
        <f>Q145*H145</f>
        <v>0.56042250000000005</v>
      </c>
      <c r="S145" s="243">
        <v>0</v>
      </c>
      <c r="T145" s="244">
        <f>S145*H145</f>
        <v>0</v>
      </c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R145" s="245" t="s">
        <v>123</v>
      </c>
      <c r="AT145" s="245" t="s">
        <v>119</v>
      </c>
      <c r="AU145" s="245" t="s">
        <v>124</v>
      </c>
      <c r="AY145" s="14" t="s">
        <v>117</v>
      </c>
      <c r="BE145" s="246">
        <f>IF(N145="základná",J145,0)</f>
        <v>0</v>
      </c>
      <c r="BF145" s="246">
        <f>IF(N145="znížená",J145,0)</f>
        <v>0</v>
      </c>
      <c r="BG145" s="246">
        <f>IF(N145="zákl. prenesená",J145,0)</f>
        <v>0</v>
      </c>
      <c r="BH145" s="246">
        <f>IF(N145="zníž. prenesená",J145,0)</f>
        <v>0</v>
      </c>
      <c r="BI145" s="246">
        <f>IF(N145="nulová",J145,0)</f>
        <v>0</v>
      </c>
      <c r="BJ145" s="14" t="s">
        <v>124</v>
      </c>
      <c r="BK145" s="246">
        <f>ROUND(I145*H145,2)</f>
        <v>0</v>
      </c>
      <c r="BL145" s="14" t="s">
        <v>123</v>
      </c>
      <c r="BM145" s="245" t="s">
        <v>194</v>
      </c>
    </row>
    <row r="146" s="12" customFormat="1" ht="22.8" customHeight="1">
      <c r="A146" s="12"/>
      <c r="B146" s="217"/>
      <c r="C146" s="218"/>
      <c r="D146" s="219" t="s">
        <v>73</v>
      </c>
      <c r="E146" s="231" t="s">
        <v>136</v>
      </c>
      <c r="F146" s="231" t="s">
        <v>195</v>
      </c>
      <c r="G146" s="218"/>
      <c r="H146" s="218"/>
      <c r="I146" s="221"/>
      <c r="J146" s="232">
        <f>BK146</f>
        <v>0</v>
      </c>
      <c r="K146" s="218"/>
      <c r="L146" s="223"/>
      <c r="M146" s="224"/>
      <c r="N146" s="225"/>
      <c r="O146" s="225"/>
      <c r="P146" s="226">
        <f>SUM(P147:P150)</f>
        <v>0</v>
      </c>
      <c r="Q146" s="225"/>
      <c r="R146" s="226">
        <f>SUM(R147:R150)</f>
        <v>59.023977000000002</v>
      </c>
      <c r="S146" s="225"/>
      <c r="T146" s="227">
        <f>SUM(T147:T150)</f>
        <v>0</v>
      </c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R146" s="228" t="s">
        <v>82</v>
      </c>
      <c r="AT146" s="229" t="s">
        <v>73</v>
      </c>
      <c r="AU146" s="229" t="s">
        <v>82</v>
      </c>
      <c r="AY146" s="228" t="s">
        <v>117</v>
      </c>
      <c r="BK146" s="230">
        <f>SUM(BK147:BK150)</f>
        <v>0</v>
      </c>
    </row>
    <row r="147" s="2" customFormat="1" ht="24" customHeight="1">
      <c r="A147" s="35"/>
      <c r="B147" s="36"/>
      <c r="C147" s="233" t="s">
        <v>196</v>
      </c>
      <c r="D147" s="233" t="s">
        <v>119</v>
      </c>
      <c r="E147" s="234" t="s">
        <v>197</v>
      </c>
      <c r="F147" s="235" t="s">
        <v>198</v>
      </c>
      <c r="G147" s="236" t="s">
        <v>152</v>
      </c>
      <c r="H147" s="237">
        <v>68.650000000000006</v>
      </c>
      <c r="I147" s="238"/>
      <c r="J147" s="239">
        <f>ROUND(I147*H147,2)</f>
        <v>0</v>
      </c>
      <c r="K147" s="240"/>
      <c r="L147" s="41"/>
      <c r="M147" s="241" t="s">
        <v>1</v>
      </c>
      <c r="N147" s="242" t="s">
        <v>40</v>
      </c>
      <c r="O147" s="88"/>
      <c r="P147" s="243">
        <f>O147*H147</f>
        <v>0</v>
      </c>
      <c r="Q147" s="243">
        <v>0.18906999999999999</v>
      </c>
      <c r="R147" s="243">
        <f>Q147*H147</f>
        <v>12.9796555</v>
      </c>
      <c r="S147" s="243">
        <v>0</v>
      </c>
      <c r="T147" s="244">
        <f>S147*H147</f>
        <v>0</v>
      </c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R147" s="245" t="s">
        <v>123</v>
      </c>
      <c r="AT147" s="245" t="s">
        <v>119</v>
      </c>
      <c r="AU147" s="245" t="s">
        <v>124</v>
      </c>
      <c r="AY147" s="14" t="s">
        <v>117</v>
      </c>
      <c r="BE147" s="246">
        <f>IF(N147="základná",J147,0)</f>
        <v>0</v>
      </c>
      <c r="BF147" s="246">
        <f>IF(N147="znížená",J147,0)</f>
        <v>0</v>
      </c>
      <c r="BG147" s="246">
        <f>IF(N147="zákl. prenesená",J147,0)</f>
        <v>0</v>
      </c>
      <c r="BH147" s="246">
        <f>IF(N147="zníž. prenesená",J147,0)</f>
        <v>0</v>
      </c>
      <c r="BI147" s="246">
        <f>IF(N147="nulová",J147,0)</f>
        <v>0</v>
      </c>
      <c r="BJ147" s="14" t="s">
        <v>124</v>
      </c>
      <c r="BK147" s="246">
        <f>ROUND(I147*H147,2)</f>
        <v>0</v>
      </c>
      <c r="BL147" s="14" t="s">
        <v>123</v>
      </c>
      <c r="BM147" s="245" t="s">
        <v>199</v>
      </c>
    </row>
    <row r="148" s="2" customFormat="1" ht="36" customHeight="1">
      <c r="A148" s="35"/>
      <c r="B148" s="36"/>
      <c r="C148" s="233" t="s">
        <v>7</v>
      </c>
      <c r="D148" s="233" t="s">
        <v>119</v>
      </c>
      <c r="E148" s="234" t="s">
        <v>200</v>
      </c>
      <c r="F148" s="235" t="s">
        <v>201</v>
      </c>
      <c r="G148" s="236" t="s">
        <v>152</v>
      </c>
      <c r="H148" s="237">
        <v>68.650000000000006</v>
      </c>
      <c r="I148" s="238"/>
      <c r="J148" s="239">
        <f>ROUND(I148*H148,2)</f>
        <v>0</v>
      </c>
      <c r="K148" s="240"/>
      <c r="L148" s="41"/>
      <c r="M148" s="241" t="s">
        <v>1</v>
      </c>
      <c r="N148" s="242" t="s">
        <v>40</v>
      </c>
      <c r="O148" s="88"/>
      <c r="P148" s="243">
        <f>O148*H148</f>
        <v>0</v>
      </c>
      <c r="Q148" s="243">
        <v>0.28731000000000001</v>
      </c>
      <c r="R148" s="243">
        <f>Q148*H148</f>
        <v>19.723831500000003</v>
      </c>
      <c r="S148" s="243">
        <v>0</v>
      </c>
      <c r="T148" s="244">
        <f>S148*H148</f>
        <v>0</v>
      </c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R148" s="245" t="s">
        <v>123</v>
      </c>
      <c r="AT148" s="245" t="s">
        <v>119</v>
      </c>
      <c r="AU148" s="245" t="s">
        <v>124</v>
      </c>
      <c r="AY148" s="14" t="s">
        <v>117</v>
      </c>
      <c r="BE148" s="246">
        <f>IF(N148="základná",J148,0)</f>
        <v>0</v>
      </c>
      <c r="BF148" s="246">
        <f>IF(N148="znížená",J148,0)</f>
        <v>0</v>
      </c>
      <c r="BG148" s="246">
        <f>IF(N148="zákl. prenesená",J148,0)</f>
        <v>0</v>
      </c>
      <c r="BH148" s="246">
        <f>IF(N148="zníž. prenesená",J148,0)</f>
        <v>0</v>
      </c>
      <c r="BI148" s="246">
        <f>IF(N148="nulová",J148,0)</f>
        <v>0</v>
      </c>
      <c r="BJ148" s="14" t="s">
        <v>124</v>
      </c>
      <c r="BK148" s="246">
        <f>ROUND(I148*H148,2)</f>
        <v>0</v>
      </c>
      <c r="BL148" s="14" t="s">
        <v>123</v>
      </c>
      <c r="BM148" s="245" t="s">
        <v>202</v>
      </c>
    </row>
    <row r="149" s="2" customFormat="1" ht="24" customHeight="1">
      <c r="A149" s="35"/>
      <c r="B149" s="36"/>
      <c r="C149" s="233" t="s">
        <v>203</v>
      </c>
      <c r="D149" s="233" t="s">
        <v>119</v>
      </c>
      <c r="E149" s="234" t="s">
        <v>204</v>
      </c>
      <c r="F149" s="235" t="s">
        <v>205</v>
      </c>
      <c r="G149" s="236" t="s">
        <v>152</v>
      </c>
      <c r="H149" s="237">
        <v>122.25</v>
      </c>
      <c r="I149" s="238"/>
      <c r="J149" s="239">
        <f>ROUND(I149*H149,2)</f>
        <v>0</v>
      </c>
      <c r="K149" s="240"/>
      <c r="L149" s="41"/>
      <c r="M149" s="241" t="s">
        <v>1</v>
      </c>
      <c r="N149" s="242" t="s">
        <v>40</v>
      </c>
      <c r="O149" s="88"/>
      <c r="P149" s="243">
        <f>O149*H149</f>
        <v>0</v>
      </c>
      <c r="Q149" s="243">
        <v>0.084000000000000005</v>
      </c>
      <c r="R149" s="243">
        <f>Q149*H149</f>
        <v>10.269</v>
      </c>
      <c r="S149" s="243">
        <v>0</v>
      </c>
      <c r="T149" s="244">
        <f>S149*H149</f>
        <v>0</v>
      </c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R149" s="245" t="s">
        <v>123</v>
      </c>
      <c r="AT149" s="245" t="s">
        <v>119</v>
      </c>
      <c r="AU149" s="245" t="s">
        <v>124</v>
      </c>
      <c r="AY149" s="14" t="s">
        <v>117</v>
      </c>
      <c r="BE149" s="246">
        <f>IF(N149="základná",J149,0)</f>
        <v>0</v>
      </c>
      <c r="BF149" s="246">
        <f>IF(N149="znížená",J149,0)</f>
        <v>0</v>
      </c>
      <c r="BG149" s="246">
        <f>IF(N149="zákl. prenesená",J149,0)</f>
        <v>0</v>
      </c>
      <c r="BH149" s="246">
        <f>IF(N149="zníž. prenesená",J149,0)</f>
        <v>0</v>
      </c>
      <c r="BI149" s="246">
        <f>IF(N149="nulová",J149,0)</f>
        <v>0</v>
      </c>
      <c r="BJ149" s="14" t="s">
        <v>124</v>
      </c>
      <c r="BK149" s="246">
        <f>ROUND(I149*H149,2)</f>
        <v>0</v>
      </c>
      <c r="BL149" s="14" t="s">
        <v>123</v>
      </c>
      <c r="BM149" s="245" t="s">
        <v>206</v>
      </c>
    </row>
    <row r="150" s="2" customFormat="1" ht="24" customHeight="1">
      <c r="A150" s="35"/>
      <c r="B150" s="36"/>
      <c r="C150" s="247" t="s">
        <v>207</v>
      </c>
      <c r="D150" s="247" t="s">
        <v>208</v>
      </c>
      <c r="E150" s="248" t="s">
        <v>209</v>
      </c>
      <c r="F150" s="249" t="s">
        <v>210</v>
      </c>
      <c r="G150" s="250" t="s">
        <v>152</v>
      </c>
      <c r="H150" s="251">
        <v>123.473</v>
      </c>
      <c r="I150" s="252"/>
      <c r="J150" s="253">
        <f>ROUND(I150*H150,2)</f>
        <v>0</v>
      </c>
      <c r="K150" s="254"/>
      <c r="L150" s="255"/>
      <c r="M150" s="256" t="s">
        <v>1</v>
      </c>
      <c r="N150" s="257" t="s">
        <v>40</v>
      </c>
      <c r="O150" s="88"/>
      <c r="P150" s="243">
        <f>O150*H150</f>
        <v>0</v>
      </c>
      <c r="Q150" s="243">
        <v>0.13</v>
      </c>
      <c r="R150" s="243">
        <f>Q150*H150</f>
        <v>16.051490000000001</v>
      </c>
      <c r="S150" s="243">
        <v>0</v>
      </c>
      <c r="T150" s="244">
        <f>S150*H150</f>
        <v>0</v>
      </c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R150" s="245" t="s">
        <v>149</v>
      </c>
      <c r="AT150" s="245" t="s">
        <v>208</v>
      </c>
      <c r="AU150" s="245" t="s">
        <v>124</v>
      </c>
      <c r="AY150" s="14" t="s">
        <v>117</v>
      </c>
      <c r="BE150" s="246">
        <f>IF(N150="základná",J150,0)</f>
        <v>0</v>
      </c>
      <c r="BF150" s="246">
        <f>IF(N150="znížená",J150,0)</f>
        <v>0</v>
      </c>
      <c r="BG150" s="246">
        <f>IF(N150="zákl. prenesená",J150,0)</f>
        <v>0</v>
      </c>
      <c r="BH150" s="246">
        <f>IF(N150="zníž. prenesená",J150,0)</f>
        <v>0</v>
      </c>
      <c r="BI150" s="246">
        <f>IF(N150="nulová",J150,0)</f>
        <v>0</v>
      </c>
      <c r="BJ150" s="14" t="s">
        <v>124</v>
      </c>
      <c r="BK150" s="246">
        <f>ROUND(I150*H150,2)</f>
        <v>0</v>
      </c>
      <c r="BL150" s="14" t="s">
        <v>123</v>
      </c>
      <c r="BM150" s="245" t="s">
        <v>211</v>
      </c>
    </row>
    <row r="151" s="12" customFormat="1" ht="22.8" customHeight="1">
      <c r="A151" s="12"/>
      <c r="B151" s="217"/>
      <c r="C151" s="218"/>
      <c r="D151" s="219" t="s">
        <v>73</v>
      </c>
      <c r="E151" s="231" t="s">
        <v>154</v>
      </c>
      <c r="F151" s="231" t="s">
        <v>212</v>
      </c>
      <c r="G151" s="218"/>
      <c r="H151" s="218"/>
      <c r="I151" s="221"/>
      <c r="J151" s="232">
        <f>BK151</f>
        <v>0</v>
      </c>
      <c r="K151" s="218"/>
      <c r="L151" s="223"/>
      <c r="M151" s="224"/>
      <c r="N151" s="225"/>
      <c r="O151" s="225"/>
      <c r="P151" s="226">
        <f>SUM(P152:P153)</f>
        <v>0</v>
      </c>
      <c r="Q151" s="225"/>
      <c r="R151" s="226">
        <f>SUM(R152:R153)</f>
        <v>6.0580000000000007</v>
      </c>
      <c r="S151" s="225"/>
      <c r="T151" s="227">
        <f>SUM(T152:T153)</f>
        <v>0</v>
      </c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R151" s="228" t="s">
        <v>82</v>
      </c>
      <c r="AT151" s="229" t="s">
        <v>73</v>
      </c>
      <c r="AU151" s="229" t="s">
        <v>82</v>
      </c>
      <c r="AY151" s="228" t="s">
        <v>117</v>
      </c>
      <c r="BK151" s="230">
        <f>SUM(BK152:BK153)</f>
        <v>0</v>
      </c>
    </row>
    <row r="152" s="2" customFormat="1" ht="36" customHeight="1">
      <c r="A152" s="35"/>
      <c r="B152" s="36"/>
      <c r="C152" s="233" t="s">
        <v>213</v>
      </c>
      <c r="D152" s="233" t="s">
        <v>119</v>
      </c>
      <c r="E152" s="234" t="s">
        <v>214</v>
      </c>
      <c r="F152" s="235" t="s">
        <v>215</v>
      </c>
      <c r="G152" s="236" t="s">
        <v>216</v>
      </c>
      <c r="H152" s="237">
        <v>50</v>
      </c>
      <c r="I152" s="238"/>
      <c r="J152" s="239">
        <f>ROUND(I152*H152,2)</f>
        <v>0</v>
      </c>
      <c r="K152" s="240"/>
      <c r="L152" s="41"/>
      <c r="M152" s="241" t="s">
        <v>1</v>
      </c>
      <c r="N152" s="242" t="s">
        <v>40</v>
      </c>
      <c r="O152" s="88"/>
      <c r="P152" s="243">
        <f>O152*H152</f>
        <v>0</v>
      </c>
      <c r="Q152" s="243">
        <v>0.097930000000000003</v>
      </c>
      <c r="R152" s="243">
        <f>Q152*H152</f>
        <v>4.8965000000000005</v>
      </c>
      <c r="S152" s="243">
        <v>0</v>
      </c>
      <c r="T152" s="244">
        <f>S152*H152</f>
        <v>0</v>
      </c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R152" s="245" t="s">
        <v>123</v>
      </c>
      <c r="AT152" s="245" t="s">
        <v>119</v>
      </c>
      <c r="AU152" s="245" t="s">
        <v>124</v>
      </c>
      <c r="AY152" s="14" t="s">
        <v>117</v>
      </c>
      <c r="BE152" s="246">
        <f>IF(N152="základná",J152,0)</f>
        <v>0</v>
      </c>
      <c r="BF152" s="246">
        <f>IF(N152="znížená",J152,0)</f>
        <v>0</v>
      </c>
      <c r="BG152" s="246">
        <f>IF(N152="zákl. prenesená",J152,0)</f>
        <v>0</v>
      </c>
      <c r="BH152" s="246">
        <f>IF(N152="zníž. prenesená",J152,0)</f>
        <v>0</v>
      </c>
      <c r="BI152" s="246">
        <f>IF(N152="nulová",J152,0)</f>
        <v>0</v>
      </c>
      <c r="BJ152" s="14" t="s">
        <v>124</v>
      </c>
      <c r="BK152" s="246">
        <f>ROUND(I152*H152,2)</f>
        <v>0</v>
      </c>
      <c r="BL152" s="14" t="s">
        <v>123</v>
      </c>
      <c r="BM152" s="245" t="s">
        <v>217</v>
      </c>
    </row>
    <row r="153" s="2" customFormat="1" ht="16.5" customHeight="1">
      <c r="A153" s="35"/>
      <c r="B153" s="36"/>
      <c r="C153" s="247" t="s">
        <v>218</v>
      </c>
      <c r="D153" s="247" t="s">
        <v>208</v>
      </c>
      <c r="E153" s="248" t="s">
        <v>219</v>
      </c>
      <c r="F153" s="249" t="s">
        <v>220</v>
      </c>
      <c r="G153" s="250" t="s">
        <v>221</v>
      </c>
      <c r="H153" s="251">
        <v>50.5</v>
      </c>
      <c r="I153" s="252"/>
      <c r="J153" s="253">
        <f>ROUND(I153*H153,2)</f>
        <v>0</v>
      </c>
      <c r="K153" s="254"/>
      <c r="L153" s="255"/>
      <c r="M153" s="256" t="s">
        <v>1</v>
      </c>
      <c r="N153" s="257" t="s">
        <v>40</v>
      </c>
      <c r="O153" s="88"/>
      <c r="P153" s="243">
        <f>O153*H153</f>
        <v>0</v>
      </c>
      <c r="Q153" s="243">
        <v>0.023</v>
      </c>
      <c r="R153" s="243">
        <f>Q153*H153</f>
        <v>1.1615</v>
      </c>
      <c r="S153" s="243">
        <v>0</v>
      </c>
      <c r="T153" s="244">
        <f>S153*H153</f>
        <v>0</v>
      </c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R153" s="245" t="s">
        <v>149</v>
      </c>
      <c r="AT153" s="245" t="s">
        <v>208</v>
      </c>
      <c r="AU153" s="245" t="s">
        <v>124</v>
      </c>
      <c r="AY153" s="14" t="s">
        <v>117</v>
      </c>
      <c r="BE153" s="246">
        <f>IF(N153="základná",J153,0)</f>
        <v>0</v>
      </c>
      <c r="BF153" s="246">
        <f>IF(N153="znížená",J153,0)</f>
        <v>0</v>
      </c>
      <c r="BG153" s="246">
        <f>IF(N153="zákl. prenesená",J153,0)</f>
        <v>0</v>
      </c>
      <c r="BH153" s="246">
        <f>IF(N153="zníž. prenesená",J153,0)</f>
        <v>0</v>
      </c>
      <c r="BI153" s="246">
        <f>IF(N153="nulová",J153,0)</f>
        <v>0</v>
      </c>
      <c r="BJ153" s="14" t="s">
        <v>124</v>
      </c>
      <c r="BK153" s="246">
        <f>ROUND(I153*H153,2)</f>
        <v>0</v>
      </c>
      <c r="BL153" s="14" t="s">
        <v>123</v>
      </c>
      <c r="BM153" s="245" t="s">
        <v>222</v>
      </c>
    </row>
    <row r="154" s="12" customFormat="1" ht="22.8" customHeight="1">
      <c r="A154" s="12"/>
      <c r="B154" s="217"/>
      <c r="C154" s="218"/>
      <c r="D154" s="219" t="s">
        <v>73</v>
      </c>
      <c r="E154" s="231" t="s">
        <v>223</v>
      </c>
      <c r="F154" s="231" t="s">
        <v>224</v>
      </c>
      <c r="G154" s="218"/>
      <c r="H154" s="218"/>
      <c r="I154" s="221"/>
      <c r="J154" s="232">
        <f>BK154</f>
        <v>0</v>
      </c>
      <c r="K154" s="218"/>
      <c r="L154" s="223"/>
      <c r="M154" s="224"/>
      <c r="N154" s="225"/>
      <c r="O154" s="225"/>
      <c r="P154" s="226">
        <f>P155</f>
        <v>0</v>
      </c>
      <c r="Q154" s="225"/>
      <c r="R154" s="226">
        <f>R155</f>
        <v>0</v>
      </c>
      <c r="S154" s="225"/>
      <c r="T154" s="227">
        <f>T155</f>
        <v>0</v>
      </c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R154" s="228" t="s">
        <v>82</v>
      </c>
      <c r="AT154" s="229" t="s">
        <v>73</v>
      </c>
      <c r="AU154" s="229" t="s">
        <v>82</v>
      </c>
      <c r="AY154" s="228" t="s">
        <v>117</v>
      </c>
      <c r="BK154" s="230">
        <f>BK155</f>
        <v>0</v>
      </c>
    </row>
    <row r="155" s="2" customFormat="1" ht="16.5" customHeight="1">
      <c r="A155" s="35"/>
      <c r="B155" s="36"/>
      <c r="C155" s="233" t="s">
        <v>225</v>
      </c>
      <c r="D155" s="233" t="s">
        <v>119</v>
      </c>
      <c r="E155" s="234" t="s">
        <v>226</v>
      </c>
      <c r="F155" s="235" t="s">
        <v>227</v>
      </c>
      <c r="G155" s="236" t="s">
        <v>161</v>
      </c>
      <c r="H155" s="237">
        <v>220.69800000000001</v>
      </c>
      <c r="I155" s="238"/>
      <c r="J155" s="239">
        <f>ROUND(I155*H155,2)</f>
        <v>0</v>
      </c>
      <c r="K155" s="240"/>
      <c r="L155" s="41"/>
      <c r="M155" s="241" t="s">
        <v>1</v>
      </c>
      <c r="N155" s="242" t="s">
        <v>40</v>
      </c>
      <c r="O155" s="88"/>
      <c r="P155" s="243">
        <f>O155*H155</f>
        <v>0</v>
      </c>
      <c r="Q155" s="243">
        <v>0</v>
      </c>
      <c r="R155" s="243">
        <f>Q155*H155</f>
        <v>0</v>
      </c>
      <c r="S155" s="243">
        <v>0</v>
      </c>
      <c r="T155" s="244">
        <f>S155*H155</f>
        <v>0</v>
      </c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R155" s="245" t="s">
        <v>123</v>
      </c>
      <c r="AT155" s="245" t="s">
        <v>119</v>
      </c>
      <c r="AU155" s="245" t="s">
        <v>124</v>
      </c>
      <c r="AY155" s="14" t="s">
        <v>117</v>
      </c>
      <c r="BE155" s="246">
        <f>IF(N155="základná",J155,0)</f>
        <v>0</v>
      </c>
      <c r="BF155" s="246">
        <f>IF(N155="znížená",J155,0)</f>
        <v>0</v>
      </c>
      <c r="BG155" s="246">
        <f>IF(N155="zákl. prenesená",J155,0)</f>
        <v>0</v>
      </c>
      <c r="BH155" s="246">
        <f>IF(N155="zníž. prenesená",J155,0)</f>
        <v>0</v>
      </c>
      <c r="BI155" s="246">
        <f>IF(N155="nulová",J155,0)</f>
        <v>0</v>
      </c>
      <c r="BJ155" s="14" t="s">
        <v>124</v>
      </c>
      <c r="BK155" s="246">
        <f>ROUND(I155*H155,2)</f>
        <v>0</v>
      </c>
      <c r="BL155" s="14" t="s">
        <v>123</v>
      </c>
      <c r="BM155" s="245" t="s">
        <v>228</v>
      </c>
    </row>
    <row r="156" s="12" customFormat="1" ht="25.92" customHeight="1">
      <c r="A156" s="12"/>
      <c r="B156" s="217"/>
      <c r="C156" s="218"/>
      <c r="D156" s="219" t="s">
        <v>73</v>
      </c>
      <c r="E156" s="220" t="s">
        <v>229</v>
      </c>
      <c r="F156" s="220" t="s">
        <v>230</v>
      </c>
      <c r="G156" s="218"/>
      <c r="H156" s="218"/>
      <c r="I156" s="221"/>
      <c r="J156" s="222">
        <f>BK156</f>
        <v>0</v>
      </c>
      <c r="K156" s="218"/>
      <c r="L156" s="223"/>
      <c r="M156" s="224"/>
      <c r="N156" s="225"/>
      <c r="O156" s="225"/>
      <c r="P156" s="226">
        <f>P157</f>
        <v>0</v>
      </c>
      <c r="Q156" s="225"/>
      <c r="R156" s="226">
        <f>R157</f>
        <v>0.098244999999999999</v>
      </c>
      <c r="S156" s="225"/>
      <c r="T156" s="227">
        <f>T157</f>
        <v>0</v>
      </c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R156" s="228" t="s">
        <v>124</v>
      </c>
      <c r="AT156" s="229" t="s">
        <v>73</v>
      </c>
      <c r="AU156" s="229" t="s">
        <v>74</v>
      </c>
      <c r="AY156" s="228" t="s">
        <v>117</v>
      </c>
      <c r="BK156" s="230">
        <f>BK157</f>
        <v>0</v>
      </c>
    </row>
    <row r="157" s="12" customFormat="1" ht="22.8" customHeight="1">
      <c r="A157" s="12"/>
      <c r="B157" s="217"/>
      <c r="C157" s="218"/>
      <c r="D157" s="219" t="s">
        <v>73</v>
      </c>
      <c r="E157" s="231" t="s">
        <v>231</v>
      </c>
      <c r="F157" s="231" t="s">
        <v>232</v>
      </c>
      <c r="G157" s="218"/>
      <c r="H157" s="218"/>
      <c r="I157" s="221"/>
      <c r="J157" s="232">
        <f>BK157</f>
        <v>0</v>
      </c>
      <c r="K157" s="218"/>
      <c r="L157" s="223"/>
      <c r="M157" s="224"/>
      <c r="N157" s="225"/>
      <c r="O157" s="225"/>
      <c r="P157" s="226">
        <f>SUM(P158:P162)</f>
        <v>0</v>
      </c>
      <c r="Q157" s="225"/>
      <c r="R157" s="226">
        <f>SUM(R158:R162)</f>
        <v>0.098244999999999999</v>
      </c>
      <c r="S157" s="225"/>
      <c r="T157" s="227">
        <f>SUM(T158:T162)</f>
        <v>0</v>
      </c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R157" s="228" t="s">
        <v>124</v>
      </c>
      <c r="AT157" s="229" t="s">
        <v>73</v>
      </c>
      <c r="AU157" s="229" t="s">
        <v>82</v>
      </c>
      <c r="AY157" s="228" t="s">
        <v>117</v>
      </c>
      <c r="BK157" s="230">
        <f>SUM(BK158:BK162)</f>
        <v>0</v>
      </c>
    </row>
    <row r="158" s="2" customFormat="1" ht="24" customHeight="1">
      <c r="A158" s="35"/>
      <c r="B158" s="36"/>
      <c r="C158" s="233" t="s">
        <v>233</v>
      </c>
      <c r="D158" s="233" t="s">
        <v>119</v>
      </c>
      <c r="E158" s="234" t="s">
        <v>234</v>
      </c>
      <c r="F158" s="235" t="s">
        <v>235</v>
      </c>
      <c r="G158" s="236" t="s">
        <v>216</v>
      </c>
      <c r="H158" s="237">
        <v>4.9000000000000004</v>
      </c>
      <c r="I158" s="238"/>
      <c r="J158" s="239">
        <f>ROUND(I158*H158,2)</f>
        <v>0</v>
      </c>
      <c r="K158" s="240"/>
      <c r="L158" s="41"/>
      <c r="M158" s="241" t="s">
        <v>1</v>
      </c>
      <c r="N158" s="242" t="s">
        <v>40</v>
      </c>
      <c r="O158" s="88"/>
      <c r="P158" s="243">
        <f>O158*H158</f>
        <v>0</v>
      </c>
      <c r="Q158" s="243">
        <v>5.0000000000000002E-05</v>
      </c>
      <c r="R158" s="243">
        <f>Q158*H158</f>
        <v>0.00024500000000000005</v>
      </c>
      <c r="S158" s="243">
        <v>0</v>
      </c>
      <c r="T158" s="244">
        <f>S158*H158</f>
        <v>0</v>
      </c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R158" s="245" t="s">
        <v>183</v>
      </c>
      <c r="AT158" s="245" t="s">
        <v>119</v>
      </c>
      <c r="AU158" s="245" t="s">
        <v>124</v>
      </c>
      <c r="AY158" s="14" t="s">
        <v>117</v>
      </c>
      <c r="BE158" s="246">
        <f>IF(N158="základná",J158,0)</f>
        <v>0</v>
      </c>
      <c r="BF158" s="246">
        <f>IF(N158="znížená",J158,0)</f>
        <v>0</v>
      </c>
      <c r="BG158" s="246">
        <f>IF(N158="zákl. prenesená",J158,0)</f>
        <v>0</v>
      </c>
      <c r="BH158" s="246">
        <f>IF(N158="zníž. prenesená",J158,0)</f>
        <v>0</v>
      </c>
      <c r="BI158" s="246">
        <f>IF(N158="nulová",J158,0)</f>
        <v>0</v>
      </c>
      <c r="BJ158" s="14" t="s">
        <v>124</v>
      </c>
      <c r="BK158" s="246">
        <f>ROUND(I158*H158,2)</f>
        <v>0</v>
      </c>
      <c r="BL158" s="14" t="s">
        <v>183</v>
      </c>
      <c r="BM158" s="245" t="s">
        <v>236</v>
      </c>
    </row>
    <row r="159" s="2" customFormat="1" ht="24" customHeight="1">
      <c r="A159" s="35"/>
      <c r="B159" s="36"/>
      <c r="C159" s="247" t="s">
        <v>237</v>
      </c>
      <c r="D159" s="247" t="s">
        <v>208</v>
      </c>
      <c r="E159" s="248" t="s">
        <v>238</v>
      </c>
      <c r="F159" s="249" t="s">
        <v>239</v>
      </c>
      <c r="G159" s="250" t="s">
        <v>221</v>
      </c>
      <c r="H159" s="251">
        <v>2</v>
      </c>
      <c r="I159" s="252"/>
      <c r="J159" s="253">
        <f>ROUND(I159*H159,2)</f>
        <v>0</v>
      </c>
      <c r="K159" s="254"/>
      <c r="L159" s="255"/>
      <c r="M159" s="256" t="s">
        <v>1</v>
      </c>
      <c r="N159" s="257" t="s">
        <v>40</v>
      </c>
      <c r="O159" s="88"/>
      <c r="P159" s="243">
        <f>O159*H159</f>
        <v>0</v>
      </c>
      <c r="Q159" s="243">
        <v>0.049000000000000002</v>
      </c>
      <c r="R159" s="243">
        <f>Q159*H159</f>
        <v>0.098000000000000004</v>
      </c>
      <c r="S159" s="243">
        <v>0</v>
      </c>
      <c r="T159" s="244">
        <f>S159*H159</f>
        <v>0</v>
      </c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R159" s="245" t="s">
        <v>240</v>
      </c>
      <c r="AT159" s="245" t="s">
        <v>208</v>
      </c>
      <c r="AU159" s="245" t="s">
        <v>124</v>
      </c>
      <c r="AY159" s="14" t="s">
        <v>117</v>
      </c>
      <c r="BE159" s="246">
        <f>IF(N159="základná",J159,0)</f>
        <v>0</v>
      </c>
      <c r="BF159" s="246">
        <f>IF(N159="znížená",J159,0)</f>
        <v>0</v>
      </c>
      <c r="BG159" s="246">
        <f>IF(N159="zákl. prenesená",J159,0)</f>
        <v>0</v>
      </c>
      <c r="BH159" s="246">
        <f>IF(N159="zníž. prenesená",J159,0)</f>
        <v>0</v>
      </c>
      <c r="BI159" s="246">
        <f>IF(N159="nulová",J159,0)</f>
        <v>0</v>
      </c>
      <c r="BJ159" s="14" t="s">
        <v>124</v>
      </c>
      <c r="BK159" s="246">
        <f>ROUND(I159*H159,2)</f>
        <v>0</v>
      </c>
      <c r="BL159" s="14" t="s">
        <v>183</v>
      </c>
      <c r="BM159" s="245" t="s">
        <v>241</v>
      </c>
    </row>
    <row r="160" s="2" customFormat="1" ht="24" customHeight="1">
      <c r="A160" s="35"/>
      <c r="B160" s="36"/>
      <c r="C160" s="233" t="s">
        <v>242</v>
      </c>
      <c r="D160" s="233" t="s">
        <v>119</v>
      </c>
      <c r="E160" s="234" t="s">
        <v>243</v>
      </c>
      <c r="F160" s="235" t="s">
        <v>244</v>
      </c>
      <c r="G160" s="236" t="s">
        <v>245</v>
      </c>
      <c r="H160" s="237">
        <v>98</v>
      </c>
      <c r="I160" s="238"/>
      <c r="J160" s="239">
        <f>ROUND(I160*H160,2)</f>
        <v>0</v>
      </c>
      <c r="K160" s="240"/>
      <c r="L160" s="41"/>
      <c r="M160" s="241" t="s">
        <v>1</v>
      </c>
      <c r="N160" s="242" t="s">
        <v>40</v>
      </c>
      <c r="O160" s="88"/>
      <c r="P160" s="243">
        <f>O160*H160</f>
        <v>0</v>
      </c>
      <c r="Q160" s="243">
        <v>0</v>
      </c>
      <c r="R160" s="243">
        <f>Q160*H160</f>
        <v>0</v>
      </c>
      <c r="S160" s="243">
        <v>0</v>
      </c>
      <c r="T160" s="244">
        <f>S160*H160</f>
        <v>0</v>
      </c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R160" s="245" t="s">
        <v>183</v>
      </c>
      <c r="AT160" s="245" t="s">
        <v>119</v>
      </c>
      <c r="AU160" s="245" t="s">
        <v>124</v>
      </c>
      <c r="AY160" s="14" t="s">
        <v>117</v>
      </c>
      <c r="BE160" s="246">
        <f>IF(N160="základná",J160,0)</f>
        <v>0</v>
      </c>
      <c r="BF160" s="246">
        <f>IF(N160="znížená",J160,0)</f>
        <v>0</v>
      </c>
      <c r="BG160" s="246">
        <f>IF(N160="zákl. prenesená",J160,0)</f>
        <v>0</v>
      </c>
      <c r="BH160" s="246">
        <f>IF(N160="zníž. prenesená",J160,0)</f>
        <v>0</v>
      </c>
      <c r="BI160" s="246">
        <f>IF(N160="nulová",J160,0)</f>
        <v>0</v>
      </c>
      <c r="BJ160" s="14" t="s">
        <v>124</v>
      </c>
      <c r="BK160" s="246">
        <f>ROUND(I160*H160,2)</f>
        <v>0</v>
      </c>
      <c r="BL160" s="14" t="s">
        <v>183</v>
      </c>
      <c r="BM160" s="245" t="s">
        <v>246</v>
      </c>
    </row>
    <row r="161" s="2" customFormat="1" ht="36" customHeight="1">
      <c r="A161" s="35"/>
      <c r="B161" s="36"/>
      <c r="C161" s="233" t="s">
        <v>247</v>
      </c>
      <c r="D161" s="233" t="s">
        <v>119</v>
      </c>
      <c r="E161" s="234" t="s">
        <v>248</v>
      </c>
      <c r="F161" s="235" t="s">
        <v>249</v>
      </c>
      <c r="G161" s="236" t="s">
        <v>250</v>
      </c>
      <c r="H161" s="237">
        <v>1</v>
      </c>
      <c r="I161" s="238"/>
      <c r="J161" s="239">
        <f>ROUND(I161*H161,2)</f>
        <v>0</v>
      </c>
      <c r="K161" s="240"/>
      <c r="L161" s="41"/>
      <c r="M161" s="241" t="s">
        <v>1</v>
      </c>
      <c r="N161" s="242" t="s">
        <v>40</v>
      </c>
      <c r="O161" s="88"/>
      <c r="P161" s="243">
        <f>O161*H161</f>
        <v>0</v>
      </c>
      <c r="Q161" s="243">
        <v>0</v>
      </c>
      <c r="R161" s="243">
        <f>Q161*H161</f>
        <v>0</v>
      </c>
      <c r="S161" s="243">
        <v>0</v>
      </c>
      <c r="T161" s="244">
        <f>S161*H161</f>
        <v>0</v>
      </c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R161" s="245" t="s">
        <v>183</v>
      </c>
      <c r="AT161" s="245" t="s">
        <v>119</v>
      </c>
      <c r="AU161" s="245" t="s">
        <v>124</v>
      </c>
      <c r="AY161" s="14" t="s">
        <v>117</v>
      </c>
      <c r="BE161" s="246">
        <f>IF(N161="základná",J161,0)</f>
        <v>0</v>
      </c>
      <c r="BF161" s="246">
        <f>IF(N161="znížená",J161,0)</f>
        <v>0</v>
      </c>
      <c r="BG161" s="246">
        <f>IF(N161="zákl. prenesená",J161,0)</f>
        <v>0</v>
      </c>
      <c r="BH161" s="246">
        <f>IF(N161="zníž. prenesená",J161,0)</f>
        <v>0</v>
      </c>
      <c r="BI161" s="246">
        <f>IF(N161="nulová",J161,0)</f>
        <v>0</v>
      </c>
      <c r="BJ161" s="14" t="s">
        <v>124</v>
      </c>
      <c r="BK161" s="246">
        <f>ROUND(I161*H161,2)</f>
        <v>0</v>
      </c>
      <c r="BL161" s="14" t="s">
        <v>183</v>
      </c>
      <c r="BM161" s="245" t="s">
        <v>251</v>
      </c>
    </row>
    <row r="162" s="2" customFormat="1" ht="24" customHeight="1">
      <c r="A162" s="35"/>
      <c r="B162" s="36"/>
      <c r="C162" s="233" t="s">
        <v>252</v>
      </c>
      <c r="D162" s="233" t="s">
        <v>119</v>
      </c>
      <c r="E162" s="234" t="s">
        <v>253</v>
      </c>
      <c r="F162" s="235" t="s">
        <v>254</v>
      </c>
      <c r="G162" s="236" t="s">
        <v>161</v>
      </c>
      <c r="H162" s="237">
        <v>0.098000000000000004</v>
      </c>
      <c r="I162" s="238"/>
      <c r="J162" s="239">
        <f>ROUND(I162*H162,2)</f>
        <v>0</v>
      </c>
      <c r="K162" s="240"/>
      <c r="L162" s="41"/>
      <c r="M162" s="258" t="s">
        <v>1</v>
      </c>
      <c r="N162" s="259" t="s">
        <v>40</v>
      </c>
      <c r="O162" s="260"/>
      <c r="P162" s="261">
        <f>O162*H162</f>
        <v>0</v>
      </c>
      <c r="Q162" s="261">
        <v>0</v>
      </c>
      <c r="R162" s="261">
        <f>Q162*H162</f>
        <v>0</v>
      </c>
      <c r="S162" s="261">
        <v>0</v>
      </c>
      <c r="T162" s="262">
        <f>S162*H162</f>
        <v>0</v>
      </c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R162" s="245" t="s">
        <v>183</v>
      </c>
      <c r="AT162" s="245" t="s">
        <v>119</v>
      </c>
      <c r="AU162" s="245" t="s">
        <v>124</v>
      </c>
      <c r="AY162" s="14" t="s">
        <v>117</v>
      </c>
      <c r="BE162" s="246">
        <f>IF(N162="základná",J162,0)</f>
        <v>0</v>
      </c>
      <c r="BF162" s="246">
        <f>IF(N162="znížená",J162,0)</f>
        <v>0</v>
      </c>
      <c r="BG162" s="246">
        <f>IF(N162="zákl. prenesená",J162,0)</f>
        <v>0</v>
      </c>
      <c r="BH162" s="246">
        <f>IF(N162="zníž. prenesená",J162,0)</f>
        <v>0</v>
      </c>
      <c r="BI162" s="246">
        <f>IF(N162="nulová",J162,0)</f>
        <v>0</v>
      </c>
      <c r="BJ162" s="14" t="s">
        <v>124</v>
      </c>
      <c r="BK162" s="246">
        <f>ROUND(I162*H162,2)</f>
        <v>0</v>
      </c>
      <c r="BL162" s="14" t="s">
        <v>183</v>
      </c>
      <c r="BM162" s="245" t="s">
        <v>255</v>
      </c>
    </row>
    <row r="163" s="2" customFormat="1" ht="6.96" customHeight="1">
      <c r="A163" s="35"/>
      <c r="B163" s="63"/>
      <c r="C163" s="64"/>
      <c r="D163" s="64"/>
      <c r="E163" s="64"/>
      <c r="F163" s="64"/>
      <c r="G163" s="64"/>
      <c r="H163" s="64"/>
      <c r="I163" s="180"/>
      <c r="J163" s="64"/>
      <c r="K163" s="64"/>
      <c r="L163" s="41"/>
      <c r="M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</row>
  </sheetData>
  <sheetProtection sheet="1" autoFilter="0" formatColumns="0" formatRows="0" objects="1" scenarios="1" spinCount="100000" saltValue="E9mdFB0wPyIc8ti8oXN16qzfb2R89QRdt1exCuXO5TLWSJijuUaUtBcN/v9d1fqKBBFWRrXkgTdlCgESOcTNZw==" hashValue="TSJLUsZAMrxafxa+rSAziplpS//sqzTEjg3lPU5cvPjXvadFyehQdS7lWpK9WJBUZaU4mi2K5mrYtjelW300ZQ==" algorithmName="SHA-512" password="CC35"/>
  <autoFilter ref="C123:K162"/>
  <mergeCells count="9">
    <mergeCell ref="E7:H7"/>
    <mergeCell ref="E9:H9"/>
    <mergeCell ref="E18:H18"/>
    <mergeCell ref="E27:H27"/>
    <mergeCell ref="E85:H85"/>
    <mergeCell ref="E87:H87"/>
    <mergeCell ref="E114:H114"/>
    <mergeCell ref="E116:H116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33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33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4" t="s">
        <v>86</v>
      </c>
    </row>
    <row r="3" s="1" customFormat="1" ht="6.96" customHeight="1">
      <c r="B3" s="134"/>
      <c r="C3" s="135"/>
      <c r="D3" s="135"/>
      <c r="E3" s="135"/>
      <c r="F3" s="135"/>
      <c r="G3" s="135"/>
      <c r="H3" s="135"/>
      <c r="I3" s="136"/>
      <c r="J3" s="135"/>
      <c r="K3" s="135"/>
      <c r="L3" s="17"/>
      <c r="AT3" s="14" t="s">
        <v>74</v>
      </c>
    </row>
    <row r="4" s="1" customFormat="1" ht="24.96" customHeight="1">
      <c r="B4" s="17"/>
      <c r="D4" s="137" t="s">
        <v>87</v>
      </c>
      <c r="I4" s="133"/>
      <c r="L4" s="17"/>
      <c r="M4" s="138" t="s">
        <v>9</v>
      </c>
      <c r="AT4" s="14" t="s">
        <v>4</v>
      </c>
    </row>
    <row r="5" s="1" customFormat="1" ht="6.96" customHeight="1">
      <c r="B5" s="17"/>
      <c r="I5" s="133"/>
      <c r="L5" s="17"/>
    </row>
    <row r="6" s="1" customFormat="1" ht="12" customHeight="1">
      <c r="B6" s="17"/>
      <c r="D6" s="139" t="s">
        <v>15</v>
      </c>
      <c r="I6" s="133"/>
      <c r="L6" s="17"/>
    </row>
    <row r="7" s="1" customFormat="1" ht="16.5" customHeight="1">
      <c r="B7" s="17"/>
      <c r="E7" s="140" t="str">
        <f>'Rekapitulácia stavby'!K6</f>
        <v>Letné kúpalisko Trebišov - Tobogan</v>
      </c>
      <c r="F7" s="139"/>
      <c r="G7" s="139"/>
      <c r="H7" s="139"/>
      <c r="I7" s="133"/>
      <c r="L7" s="17"/>
    </row>
    <row r="8" s="2" customFormat="1" ht="12" customHeight="1">
      <c r="A8" s="35"/>
      <c r="B8" s="41"/>
      <c r="C8" s="35"/>
      <c r="D8" s="139" t="s">
        <v>88</v>
      </c>
      <c r="E8" s="35"/>
      <c r="F8" s="35"/>
      <c r="G8" s="35"/>
      <c r="H8" s="35"/>
      <c r="I8" s="141"/>
      <c r="J8" s="35"/>
      <c r="K8" s="35"/>
      <c r="L8" s="60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</row>
    <row r="9" s="2" customFormat="1" ht="16.5" customHeight="1">
      <c r="A9" s="35"/>
      <c r="B9" s="41"/>
      <c r="C9" s="35"/>
      <c r="D9" s="35"/>
      <c r="E9" s="142" t="s">
        <v>256</v>
      </c>
      <c r="F9" s="35"/>
      <c r="G9" s="35"/>
      <c r="H9" s="35"/>
      <c r="I9" s="141"/>
      <c r="J9" s="35"/>
      <c r="K9" s="35"/>
      <c r="L9" s="60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="2" customFormat="1">
      <c r="A10" s="35"/>
      <c r="B10" s="41"/>
      <c r="C10" s="35"/>
      <c r="D10" s="35"/>
      <c r="E10" s="35"/>
      <c r="F10" s="35"/>
      <c r="G10" s="35"/>
      <c r="H10" s="35"/>
      <c r="I10" s="141"/>
      <c r="J10" s="35"/>
      <c r="K10" s="35"/>
      <c r="L10" s="60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="2" customFormat="1" ht="12" customHeight="1">
      <c r="A11" s="35"/>
      <c r="B11" s="41"/>
      <c r="C11" s="35"/>
      <c r="D11" s="139" t="s">
        <v>17</v>
      </c>
      <c r="E11" s="35"/>
      <c r="F11" s="143" t="s">
        <v>1</v>
      </c>
      <c r="G11" s="35"/>
      <c r="H11" s="35"/>
      <c r="I11" s="144" t="s">
        <v>18</v>
      </c>
      <c r="J11" s="143" t="s">
        <v>1</v>
      </c>
      <c r="K11" s="35"/>
      <c r="L11" s="60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="2" customFormat="1" ht="12" customHeight="1">
      <c r="A12" s="35"/>
      <c r="B12" s="41"/>
      <c r="C12" s="35"/>
      <c r="D12" s="139" t="s">
        <v>19</v>
      </c>
      <c r="E12" s="35"/>
      <c r="F12" s="143" t="s">
        <v>257</v>
      </c>
      <c r="G12" s="35"/>
      <c r="H12" s="35"/>
      <c r="I12" s="144" t="s">
        <v>21</v>
      </c>
      <c r="J12" s="145" t="str">
        <f>'Rekapitulácia stavby'!AN8</f>
        <v>6. 11. 2019</v>
      </c>
      <c r="K12" s="35"/>
      <c r="L12" s="60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="2" customFormat="1" ht="10.8" customHeight="1">
      <c r="A13" s="35"/>
      <c r="B13" s="41"/>
      <c r="C13" s="35"/>
      <c r="D13" s="35"/>
      <c r="E13" s="35"/>
      <c r="F13" s="35"/>
      <c r="G13" s="35"/>
      <c r="H13" s="35"/>
      <c r="I13" s="141"/>
      <c r="J13" s="35"/>
      <c r="K13" s="35"/>
      <c r="L13" s="60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="2" customFormat="1" ht="12" customHeight="1">
      <c r="A14" s="35"/>
      <c r="B14" s="41"/>
      <c r="C14" s="35"/>
      <c r="D14" s="139" t="s">
        <v>23</v>
      </c>
      <c r="E14" s="35"/>
      <c r="F14" s="35"/>
      <c r="G14" s="35"/>
      <c r="H14" s="35"/>
      <c r="I14" s="144" t="s">
        <v>24</v>
      </c>
      <c r="J14" s="143" t="str">
        <f>IF('Rekapitulácia stavby'!AN10="","",'Rekapitulácia stavby'!AN10)</f>
        <v/>
      </c>
      <c r="K14" s="35"/>
      <c r="L14" s="60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="2" customFormat="1" ht="18" customHeight="1">
      <c r="A15" s="35"/>
      <c r="B15" s="41"/>
      <c r="C15" s="35"/>
      <c r="D15" s="35"/>
      <c r="E15" s="143" t="str">
        <f>IF('Rekapitulácia stavby'!E11="","",'Rekapitulácia stavby'!E11)</f>
        <v>Technické služby mesta Trebišov</v>
      </c>
      <c r="F15" s="35"/>
      <c r="G15" s="35"/>
      <c r="H15" s="35"/>
      <c r="I15" s="144" t="s">
        <v>26</v>
      </c>
      <c r="J15" s="143" t="str">
        <f>IF('Rekapitulácia stavby'!AN11="","",'Rekapitulácia stavby'!AN11)</f>
        <v/>
      </c>
      <c r="K15" s="35"/>
      <c r="L15" s="60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="2" customFormat="1" ht="6.96" customHeight="1">
      <c r="A16" s="35"/>
      <c r="B16" s="41"/>
      <c r="C16" s="35"/>
      <c r="D16" s="35"/>
      <c r="E16" s="35"/>
      <c r="F16" s="35"/>
      <c r="G16" s="35"/>
      <c r="H16" s="35"/>
      <c r="I16" s="141"/>
      <c r="J16" s="35"/>
      <c r="K16" s="35"/>
      <c r="L16" s="60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="2" customFormat="1" ht="12" customHeight="1">
      <c r="A17" s="35"/>
      <c r="B17" s="41"/>
      <c r="C17" s="35"/>
      <c r="D17" s="139" t="s">
        <v>27</v>
      </c>
      <c r="E17" s="35"/>
      <c r="F17" s="35"/>
      <c r="G17" s="35"/>
      <c r="H17" s="35"/>
      <c r="I17" s="144" t="s">
        <v>24</v>
      </c>
      <c r="J17" s="30" t="str">
        <f>'Rekapitulácia stavby'!AN13</f>
        <v>Vyplň údaj</v>
      </c>
      <c r="K17" s="35"/>
      <c r="L17" s="60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="2" customFormat="1" ht="18" customHeight="1">
      <c r="A18" s="35"/>
      <c r="B18" s="41"/>
      <c r="C18" s="35"/>
      <c r="D18" s="35"/>
      <c r="E18" s="30" t="str">
        <f>'Rekapitulácia stavby'!E14</f>
        <v>Vyplň údaj</v>
      </c>
      <c r="F18" s="143"/>
      <c r="G18" s="143"/>
      <c r="H18" s="143"/>
      <c r="I18" s="144" t="s">
        <v>26</v>
      </c>
      <c r="J18" s="30" t="str">
        <f>'Rekapitulácia stavby'!AN14</f>
        <v>Vyplň údaj</v>
      </c>
      <c r="K18" s="35"/>
      <c r="L18" s="60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="2" customFormat="1" ht="6.96" customHeight="1">
      <c r="A19" s="35"/>
      <c r="B19" s="41"/>
      <c r="C19" s="35"/>
      <c r="D19" s="35"/>
      <c r="E19" s="35"/>
      <c r="F19" s="35"/>
      <c r="G19" s="35"/>
      <c r="H19" s="35"/>
      <c r="I19" s="141"/>
      <c r="J19" s="35"/>
      <c r="K19" s="35"/>
      <c r="L19" s="60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="2" customFormat="1" ht="12" customHeight="1">
      <c r="A20" s="35"/>
      <c r="B20" s="41"/>
      <c r="C20" s="35"/>
      <c r="D20" s="139" t="s">
        <v>29</v>
      </c>
      <c r="E20" s="35"/>
      <c r="F20" s="35"/>
      <c r="G20" s="35"/>
      <c r="H20" s="35"/>
      <c r="I20" s="144" t="s">
        <v>24</v>
      </c>
      <c r="J20" s="143" t="str">
        <f>IF('Rekapitulácia stavby'!AN16="","",'Rekapitulácia stavby'!AN16)</f>
        <v/>
      </c>
      <c r="K20" s="35"/>
      <c r="L20" s="60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="2" customFormat="1" ht="18" customHeight="1">
      <c r="A21" s="35"/>
      <c r="B21" s="41"/>
      <c r="C21" s="35"/>
      <c r="D21" s="35"/>
      <c r="E21" s="143" t="str">
        <f>IF('Rekapitulácia stavby'!E17="","",'Rekapitulácia stavby'!E17)</f>
        <v>Ing. Juraj Danko</v>
      </c>
      <c r="F21" s="35"/>
      <c r="G21" s="35"/>
      <c r="H21" s="35"/>
      <c r="I21" s="144" t="s">
        <v>26</v>
      </c>
      <c r="J21" s="143" t="str">
        <f>IF('Rekapitulácia stavby'!AN17="","",'Rekapitulácia stavby'!AN17)</f>
        <v/>
      </c>
      <c r="K21" s="35"/>
      <c r="L21" s="60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="2" customFormat="1" ht="6.96" customHeight="1">
      <c r="A22" s="35"/>
      <c r="B22" s="41"/>
      <c r="C22" s="35"/>
      <c r="D22" s="35"/>
      <c r="E22" s="35"/>
      <c r="F22" s="35"/>
      <c r="G22" s="35"/>
      <c r="H22" s="35"/>
      <c r="I22" s="141"/>
      <c r="J22" s="35"/>
      <c r="K22" s="35"/>
      <c r="L22" s="60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="2" customFormat="1" ht="12" customHeight="1">
      <c r="A23" s="35"/>
      <c r="B23" s="41"/>
      <c r="C23" s="35"/>
      <c r="D23" s="139" t="s">
        <v>32</v>
      </c>
      <c r="E23" s="35"/>
      <c r="F23" s="35"/>
      <c r="G23" s="35"/>
      <c r="H23" s="35"/>
      <c r="I23" s="144" t="s">
        <v>24</v>
      </c>
      <c r="J23" s="143" t="s">
        <v>1</v>
      </c>
      <c r="K23" s="35"/>
      <c r="L23" s="60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="2" customFormat="1" ht="18" customHeight="1">
      <c r="A24" s="35"/>
      <c r="B24" s="41"/>
      <c r="C24" s="35"/>
      <c r="D24" s="35"/>
      <c r="E24" s="143" t="s">
        <v>258</v>
      </c>
      <c r="F24" s="35"/>
      <c r="G24" s="35"/>
      <c r="H24" s="35"/>
      <c r="I24" s="144" t="s">
        <v>26</v>
      </c>
      <c r="J24" s="143" t="s">
        <v>1</v>
      </c>
      <c r="K24" s="35"/>
      <c r="L24" s="60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="2" customFormat="1" ht="6.96" customHeight="1">
      <c r="A25" s="35"/>
      <c r="B25" s="41"/>
      <c r="C25" s="35"/>
      <c r="D25" s="35"/>
      <c r="E25" s="35"/>
      <c r="F25" s="35"/>
      <c r="G25" s="35"/>
      <c r="H25" s="35"/>
      <c r="I25" s="141"/>
      <c r="J25" s="35"/>
      <c r="K25" s="35"/>
      <c r="L25" s="60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="2" customFormat="1" ht="12" customHeight="1">
      <c r="A26" s="35"/>
      <c r="B26" s="41"/>
      <c r="C26" s="35"/>
      <c r="D26" s="139" t="s">
        <v>33</v>
      </c>
      <c r="E26" s="35"/>
      <c r="F26" s="35"/>
      <c r="G26" s="35"/>
      <c r="H26" s="35"/>
      <c r="I26" s="141"/>
      <c r="J26" s="35"/>
      <c r="K26" s="35"/>
      <c r="L26" s="60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="8" customFormat="1" ht="16.5" customHeight="1">
      <c r="A27" s="146"/>
      <c r="B27" s="147"/>
      <c r="C27" s="146"/>
      <c r="D27" s="146"/>
      <c r="E27" s="148" t="s">
        <v>1</v>
      </c>
      <c r="F27" s="148"/>
      <c r="G27" s="148"/>
      <c r="H27" s="148"/>
      <c r="I27" s="149"/>
      <c r="J27" s="146"/>
      <c r="K27" s="146"/>
      <c r="L27" s="150"/>
      <c r="S27" s="146"/>
      <c r="T27" s="146"/>
      <c r="U27" s="146"/>
      <c r="V27" s="146"/>
      <c r="W27" s="146"/>
      <c r="X27" s="146"/>
      <c r="Y27" s="146"/>
      <c r="Z27" s="146"/>
      <c r="AA27" s="146"/>
      <c r="AB27" s="146"/>
      <c r="AC27" s="146"/>
      <c r="AD27" s="146"/>
      <c r="AE27" s="146"/>
    </row>
    <row r="28" s="2" customFormat="1" ht="6.96" customHeight="1">
      <c r="A28" s="35"/>
      <c r="B28" s="41"/>
      <c r="C28" s="35"/>
      <c r="D28" s="35"/>
      <c r="E28" s="35"/>
      <c r="F28" s="35"/>
      <c r="G28" s="35"/>
      <c r="H28" s="35"/>
      <c r="I28" s="141"/>
      <c r="J28" s="35"/>
      <c r="K28" s="35"/>
      <c r="L28" s="60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="2" customFormat="1" ht="6.96" customHeight="1">
      <c r="A29" s="35"/>
      <c r="B29" s="41"/>
      <c r="C29" s="35"/>
      <c r="D29" s="151"/>
      <c r="E29" s="151"/>
      <c r="F29" s="151"/>
      <c r="G29" s="151"/>
      <c r="H29" s="151"/>
      <c r="I29" s="152"/>
      <c r="J29" s="151"/>
      <c r="K29" s="151"/>
      <c r="L29" s="60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</row>
    <row r="30" s="2" customFormat="1" ht="25.44" customHeight="1">
      <c r="A30" s="35"/>
      <c r="B30" s="41"/>
      <c r="C30" s="35"/>
      <c r="D30" s="153" t="s">
        <v>34</v>
      </c>
      <c r="E30" s="35"/>
      <c r="F30" s="35"/>
      <c r="G30" s="35"/>
      <c r="H30" s="35"/>
      <c r="I30" s="141"/>
      <c r="J30" s="154">
        <f>ROUND(J120, 2)</f>
        <v>0</v>
      </c>
      <c r="K30" s="35"/>
      <c r="L30" s="60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="2" customFormat="1" ht="6.96" customHeight="1">
      <c r="A31" s="35"/>
      <c r="B31" s="41"/>
      <c r="C31" s="35"/>
      <c r="D31" s="151"/>
      <c r="E31" s="151"/>
      <c r="F31" s="151"/>
      <c r="G31" s="151"/>
      <c r="H31" s="151"/>
      <c r="I31" s="152"/>
      <c r="J31" s="151"/>
      <c r="K31" s="151"/>
      <c r="L31" s="60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="2" customFormat="1" ht="14.4" customHeight="1">
      <c r="A32" s="35"/>
      <c r="B32" s="41"/>
      <c r="C32" s="35"/>
      <c r="D32" s="35"/>
      <c r="E32" s="35"/>
      <c r="F32" s="155" t="s">
        <v>36</v>
      </c>
      <c r="G32" s="35"/>
      <c r="H32" s="35"/>
      <c r="I32" s="156" t="s">
        <v>35</v>
      </c>
      <c r="J32" s="155" t="s">
        <v>37</v>
      </c>
      <c r="K32" s="35"/>
      <c r="L32" s="60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="2" customFormat="1" ht="14.4" customHeight="1">
      <c r="A33" s="35"/>
      <c r="B33" s="41"/>
      <c r="C33" s="35"/>
      <c r="D33" s="157" t="s">
        <v>38</v>
      </c>
      <c r="E33" s="139" t="s">
        <v>39</v>
      </c>
      <c r="F33" s="158">
        <f>ROUND((SUM(BE120:BE140)),  2)</f>
        <v>0</v>
      </c>
      <c r="G33" s="35"/>
      <c r="H33" s="35"/>
      <c r="I33" s="159">
        <v>0.20000000000000001</v>
      </c>
      <c r="J33" s="158">
        <f>ROUND(((SUM(BE120:BE140))*I33),  2)</f>
        <v>0</v>
      </c>
      <c r="K33" s="35"/>
      <c r="L33" s="60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="2" customFormat="1" ht="14.4" customHeight="1">
      <c r="A34" s="35"/>
      <c r="B34" s="41"/>
      <c r="C34" s="35"/>
      <c r="D34" s="35"/>
      <c r="E34" s="139" t="s">
        <v>40</v>
      </c>
      <c r="F34" s="158">
        <f>ROUND((SUM(BF120:BF140)),  2)</f>
        <v>0</v>
      </c>
      <c r="G34" s="35"/>
      <c r="H34" s="35"/>
      <c r="I34" s="159">
        <v>0.20000000000000001</v>
      </c>
      <c r="J34" s="158">
        <f>ROUND(((SUM(BF120:BF140))*I34),  2)</f>
        <v>0</v>
      </c>
      <c r="K34" s="35"/>
      <c r="L34" s="60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hidden="1" s="2" customFormat="1" ht="14.4" customHeight="1">
      <c r="A35" s="35"/>
      <c r="B35" s="41"/>
      <c r="C35" s="35"/>
      <c r="D35" s="35"/>
      <c r="E35" s="139" t="s">
        <v>41</v>
      </c>
      <c r="F35" s="158">
        <f>ROUND((SUM(BG120:BG140)),  2)</f>
        <v>0</v>
      </c>
      <c r="G35" s="35"/>
      <c r="H35" s="35"/>
      <c r="I35" s="159">
        <v>0.20000000000000001</v>
      </c>
      <c r="J35" s="158">
        <f>0</f>
        <v>0</v>
      </c>
      <c r="K35" s="35"/>
      <c r="L35" s="60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hidden="1" s="2" customFormat="1" ht="14.4" customHeight="1">
      <c r="A36" s="35"/>
      <c r="B36" s="41"/>
      <c r="C36" s="35"/>
      <c r="D36" s="35"/>
      <c r="E36" s="139" t="s">
        <v>42</v>
      </c>
      <c r="F36" s="158">
        <f>ROUND((SUM(BH120:BH140)),  2)</f>
        <v>0</v>
      </c>
      <c r="G36" s="35"/>
      <c r="H36" s="35"/>
      <c r="I36" s="159">
        <v>0.20000000000000001</v>
      </c>
      <c r="J36" s="158">
        <f>0</f>
        <v>0</v>
      </c>
      <c r="K36" s="35"/>
      <c r="L36" s="60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hidden="1" s="2" customFormat="1" ht="14.4" customHeight="1">
      <c r="A37" s="35"/>
      <c r="B37" s="41"/>
      <c r="C37" s="35"/>
      <c r="D37" s="35"/>
      <c r="E37" s="139" t="s">
        <v>43</v>
      </c>
      <c r="F37" s="158">
        <f>ROUND((SUM(BI120:BI140)),  2)</f>
        <v>0</v>
      </c>
      <c r="G37" s="35"/>
      <c r="H37" s="35"/>
      <c r="I37" s="159">
        <v>0</v>
      </c>
      <c r="J37" s="158">
        <f>0</f>
        <v>0</v>
      </c>
      <c r="K37" s="35"/>
      <c r="L37" s="60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="2" customFormat="1" ht="6.96" customHeight="1">
      <c r="A38" s="35"/>
      <c r="B38" s="41"/>
      <c r="C38" s="35"/>
      <c r="D38" s="35"/>
      <c r="E38" s="35"/>
      <c r="F38" s="35"/>
      <c r="G38" s="35"/>
      <c r="H38" s="35"/>
      <c r="I38" s="141"/>
      <c r="J38" s="35"/>
      <c r="K38" s="35"/>
      <c r="L38" s="60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="2" customFormat="1" ht="25.44" customHeight="1">
      <c r="A39" s="35"/>
      <c r="B39" s="41"/>
      <c r="C39" s="160"/>
      <c r="D39" s="161" t="s">
        <v>44</v>
      </c>
      <c r="E39" s="162"/>
      <c r="F39" s="162"/>
      <c r="G39" s="163" t="s">
        <v>45</v>
      </c>
      <c r="H39" s="164" t="s">
        <v>46</v>
      </c>
      <c r="I39" s="165"/>
      <c r="J39" s="166">
        <f>SUM(J30:J37)</f>
        <v>0</v>
      </c>
      <c r="K39" s="167"/>
      <c r="L39" s="60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="2" customFormat="1" ht="14.4" customHeight="1">
      <c r="A40" s="35"/>
      <c r="B40" s="41"/>
      <c r="C40" s="35"/>
      <c r="D40" s="35"/>
      <c r="E40" s="35"/>
      <c r="F40" s="35"/>
      <c r="G40" s="35"/>
      <c r="H40" s="35"/>
      <c r="I40" s="141"/>
      <c r="J40" s="35"/>
      <c r="K40" s="35"/>
      <c r="L40" s="60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="1" customFormat="1" ht="14.4" customHeight="1">
      <c r="B41" s="17"/>
      <c r="I41" s="133"/>
      <c r="L41" s="17"/>
    </row>
    <row r="42" s="1" customFormat="1" ht="14.4" customHeight="1">
      <c r="B42" s="17"/>
      <c r="I42" s="133"/>
      <c r="L42" s="17"/>
    </row>
    <row r="43" s="1" customFormat="1" ht="14.4" customHeight="1">
      <c r="B43" s="17"/>
      <c r="I43" s="133"/>
      <c r="L43" s="17"/>
    </row>
    <row r="44" s="1" customFormat="1" ht="14.4" customHeight="1">
      <c r="B44" s="17"/>
      <c r="I44" s="133"/>
      <c r="L44" s="17"/>
    </row>
    <row r="45" s="1" customFormat="1" ht="14.4" customHeight="1">
      <c r="B45" s="17"/>
      <c r="I45" s="133"/>
      <c r="L45" s="17"/>
    </row>
    <row r="46" s="1" customFormat="1" ht="14.4" customHeight="1">
      <c r="B46" s="17"/>
      <c r="I46" s="133"/>
      <c r="L46" s="17"/>
    </row>
    <row r="47" s="1" customFormat="1" ht="14.4" customHeight="1">
      <c r="B47" s="17"/>
      <c r="I47" s="133"/>
      <c r="L47" s="17"/>
    </row>
    <row r="48" s="1" customFormat="1" ht="14.4" customHeight="1">
      <c r="B48" s="17"/>
      <c r="I48" s="133"/>
      <c r="L48" s="17"/>
    </row>
    <row r="49" s="1" customFormat="1" ht="14.4" customHeight="1">
      <c r="B49" s="17"/>
      <c r="I49" s="133"/>
      <c r="L49" s="17"/>
    </row>
    <row r="50" s="2" customFormat="1" ht="14.4" customHeight="1">
      <c r="B50" s="60"/>
      <c r="D50" s="168" t="s">
        <v>47</v>
      </c>
      <c r="E50" s="169"/>
      <c r="F50" s="169"/>
      <c r="G50" s="168" t="s">
        <v>48</v>
      </c>
      <c r="H50" s="169"/>
      <c r="I50" s="170"/>
      <c r="J50" s="169"/>
      <c r="K50" s="169"/>
      <c r="L50" s="60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2" customFormat="1">
      <c r="A61" s="35"/>
      <c r="B61" s="41"/>
      <c r="C61" s="35"/>
      <c r="D61" s="171" t="s">
        <v>49</v>
      </c>
      <c r="E61" s="172"/>
      <c r="F61" s="173" t="s">
        <v>50</v>
      </c>
      <c r="G61" s="171" t="s">
        <v>49</v>
      </c>
      <c r="H61" s="172"/>
      <c r="I61" s="174"/>
      <c r="J61" s="175" t="s">
        <v>50</v>
      </c>
      <c r="K61" s="172"/>
      <c r="L61" s="60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>
      <c r="B62" s="17"/>
      <c r="L62" s="17"/>
    </row>
    <row r="63">
      <c r="B63" s="17"/>
      <c r="L63" s="17"/>
    </row>
    <row r="64">
      <c r="B64" s="17"/>
      <c r="L64" s="17"/>
    </row>
    <row r="65" s="2" customFormat="1">
      <c r="A65" s="35"/>
      <c r="B65" s="41"/>
      <c r="C65" s="35"/>
      <c r="D65" s="168" t="s">
        <v>51</v>
      </c>
      <c r="E65" s="176"/>
      <c r="F65" s="176"/>
      <c r="G65" s="168" t="s">
        <v>52</v>
      </c>
      <c r="H65" s="176"/>
      <c r="I65" s="177"/>
      <c r="J65" s="176"/>
      <c r="K65" s="176"/>
      <c r="L65" s="60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2" customFormat="1">
      <c r="A76" s="35"/>
      <c r="B76" s="41"/>
      <c r="C76" s="35"/>
      <c r="D76" s="171" t="s">
        <v>49</v>
      </c>
      <c r="E76" s="172"/>
      <c r="F76" s="173" t="s">
        <v>50</v>
      </c>
      <c r="G76" s="171" t="s">
        <v>49</v>
      </c>
      <c r="H76" s="172"/>
      <c r="I76" s="174"/>
      <c r="J76" s="175" t="s">
        <v>50</v>
      </c>
      <c r="K76" s="172"/>
      <c r="L76" s="60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="2" customFormat="1" ht="14.4" customHeight="1">
      <c r="A77" s="35"/>
      <c r="B77" s="178"/>
      <c r="C77" s="179"/>
      <c r="D77" s="179"/>
      <c r="E77" s="179"/>
      <c r="F77" s="179"/>
      <c r="G77" s="179"/>
      <c r="H77" s="179"/>
      <c r="I77" s="180"/>
      <c r="J77" s="179"/>
      <c r="K77" s="179"/>
      <c r="L77" s="60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="2" customFormat="1" ht="6.96" customHeight="1">
      <c r="A81" s="35"/>
      <c r="B81" s="181"/>
      <c r="C81" s="182"/>
      <c r="D81" s="182"/>
      <c r="E81" s="182"/>
      <c r="F81" s="182"/>
      <c r="G81" s="182"/>
      <c r="H81" s="182"/>
      <c r="I81" s="183"/>
      <c r="J81" s="182"/>
      <c r="K81" s="182"/>
      <c r="L81" s="60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="2" customFormat="1" ht="24.96" customHeight="1">
      <c r="A82" s="35"/>
      <c r="B82" s="36"/>
      <c r="C82" s="20" t="s">
        <v>90</v>
      </c>
      <c r="D82" s="37"/>
      <c r="E82" s="37"/>
      <c r="F82" s="37"/>
      <c r="G82" s="37"/>
      <c r="H82" s="37"/>
      <c r="I82" s="141"/>
      <c r="J82" s="37"/>
      <c r="K82" s="37"/>
      <c r="L82" s="60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="2" customFormat="1" ht="6.96" customHeight="1">
      <c r="A83" s="35"/>
      <c r="B83" s="36"/>
      <c r="C83" s="37"/>
      <c r="D83" s="37"/>
      <c r="E83" s="37"/>
      <c r="F83" s="37"/>
      <c r="G83" s="37"/>
      <c r="H83" s="37"/>
      <c r="I83" s="141"/>
      <c r="J83" s="37"/>
      <c r="K83" s="37"/>
      <c r="L83" s="60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="2" customFormat="1" ht="12" customHeight="1">
      <c r="A84" s="35"/>
      <c r="B84" s="36"/>
      <c r="C84" s="29" t="s">
        <v>15</v>
      </c>
      <c r="D84" s="37"/>
      <c r="E84" s="37"/>
      <c r="F84" s="37"/>
      <c r="G84" s="37"/>
      <c r="H84" s="37"/>
      <c r="I84" s="141"/>
      <c r="J84" s="37"/>
      <c r="K84" s="37"/>
      <c r="L84" s="60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="2" customFormat="1" ht="16.5" customHeight="1">
      <c r="A85" s="35"/>
      <c r="B85" s="36"/>
      <c r="C85" s="37"/>
      <c r="D85" s="37"/>
      <c r="E85" s="184" t="str">
        <f>E7</f>
        <v>Letné kúpalisko Trebišov - Tobogan</v>
      </c>
      <c r="F85" s="29"/>
      <c r="G85" s="29"/>
      <c r="H85" s="29"/>
      <c r="I85" s="141"/>
      <c r="J85" s="37"/>
      <c r="K85" s="37"/>
      <c r="L85" s="60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="2" customFormat="1" ht="12" customHeight="1">
      <c r="A86" s="35"/>
      <c r="B86" s="36"/>
      <c r="C86" s="29" t="s">
        <v>88</v>
      </c>
      <c r="D86" s="37"/>
      <c r="E86" s="37"/>
      <c r="F86" s="37"/>
      <c r="G86" s="37"/>
      <c r="H86" s="37"/>
      <c r="I86" s="141"/>
      <c r="J86" s="37"/>
      <c r="K86" s="37"/>
      <c r="L86" s="60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</row>
    <row r="87" s="2" customFormat="1" ht="16.5" customHeight="1">
      <c r="A87" s="35"/>
      <c r="B87" s="36"/>
      <c r="C87" s="37"/>
      <c r="D87" s="37"/>
      <c r="E87" s="73" t="str">
        <f>E9</f>
        <v>02 - Uzemnenie</v>
      </c>
      <c r="F87" s="37"/>
      <c r="G87" s="37"/>
      <c r="H87" s="37"/>
      <c r="I87" s="141"/>
      <c r="J87" s="37"/>
      <c r="K87" s="37"/>
      <c r="L87" s="60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="2" customFormat="1" ht="6.96" customHeight="1">
      <c r="A88" s="35"/>
      <c r="B88" s="36"/>
      <c r="C88" s="37"/>
      <c r="D88" s="37"/>
      <c r="E88" s="37"/>
      <c r="F88" s="37"/>
      <c r="G88" s="37"/>
      <c r="H88" s="37"/>
      <c r="I88" s="141"/>
      <c r="J88" s="37"/>
      <c r="K88" s="37"/>
      <c r="L88" s="60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="2" customFormat="1" ht="12" customHeight="1">
      <c r="A89" s="35"/>
      <c r="B89" s="36"/>
      <c r="C89" s="29" t="s">
        <v>19</v>
      </c>
      <c r="D89" s="37"/>
      <c r="E89" s="37"/>
      <c r="F89" s="24" t="str">
        <f>F12</f>
        <v xml:space="preserve"> </v>
      </c>
      <c r="G89" s="37"/>
      <c r="H89" s="37"/>
      <c r="I89" s="144" t="s">
        <v>21</v>
      </c>
      <c r="J89" s="76" t="str">
        <f>IF(J12="","",J12)</f>
        <v>6. 11. 2019</v>
      </c>
      <c r="K89" s="37"/>
      <c r="L89" s="60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="2" customFormat="1" ht="6.96" customHeight="1">
      <c r="A90" s="35"/>
      <c r="B90" s="36"/>
      <c r="C90" s="37"/>
      <c r="D90" s="37"/>
      <c r="E90" s="37"/>
      <c r="F90" s="37"/>
      <c r="G90" s="37"/>
      <c r="H90" s="37"/>
      <c r="I90" s="141"/>
      <c r="J90" s="37"/>
      <c r="K90" s="37"/>
      <c r="L90" s="60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="2" customFormat="1" ht="15.15" customHeight="1">
      <c r="A91" s="35"/>
      <c r="B91" s="36"/>
      <c r="C91" s="29" t="s">
        <v>23</v>
      </c>
      <c r="D91" s="37"/>
      <c r="E91" s="37"/>
      <c r="F91" s="24" t="str">
        <f>E15</f>
        <v>Technické služby mesta Trebišov</v>
      </c>
      <c r="G91" s="37"/>
      <c r="H91" s="37"/>
      <c r="I91" s="144" t="s">
        <v>29</v>
      </c>
      <c r="J91" s="33" t="str">
        <f>E21</f>
        <v>Ing. Juraj Danko</v>
      </c>
      <c r="K91" s="37"/>
      <c r="L91" s="60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="2" customFormat="1" ht="15.15" customHeight="1">
      <c r="A92" s="35"/>
      <c r="B92" s="36"/>
      <c r="C92" s="29" t="s">
        <v>27</v>
      </c>
      <c r="D92" s="37"/>
      <c r="E92" s="37"/>
      <c r="F92" s="24" t="str">
        <f>IF(E18="","",E18)</f>
        <v>Vyplň údaj</v>
      </c>
      <c r="G92" s="37"/>
      <c r="H92" s="37"/>
      <c r="I92" s="144" t="s">
        <v>32</v>
      </c>
      <c r="J92" s="33" t="str">
        <f>E24</f>
        <v>Ing. Ján Titko</v>
      </c>
      <c r="K92" s="37"/>
      <c r="L92" s="60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="2" customFormat="1" ht="10.32" customHeight="1">
      <c r="A93" s="35"/>
      <c r="B93" s="36"/>
      <c r="C93" s="37"/>
      <c r="D93" s="37"/>
      <c r="E93" s="37"/>
      <c r="F93" s="37"/>
      <c r="G93" s="37"/>
      <c r="H93" s="37"/>
      <c r="I93" s="141"/>
      <c r="J93" s="37"/>
      <c r="K93" s="37"/>
      <c r="L93" s="60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="2" customFormat="1" ht="29.28" customHeight="1">
      <c r="A94" s="35"/>
      <c r="B94" s="36"/>
      <c r="C94" s="185" t="s">
        <v>91</v>
      </c>
      <c r="D94" s="186"/>
      <c r="E94" s="186"/>
      <c r="F94" s="186"/>
      <c r="G94" s="186"/>
      <c r="H94" s="186"/>
      <c r="I94" s="187"/>
      <c r="J94" s="188" t="s">
        <v>92</v>
      </c>
      <c r="K94" s="186"/>
      <c r="L94" s="60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="2" customFormat="1" ht="10.32" customHeight="1">
      <c r="A95" s="35"/>
      <c r="B95" s="36"/>
      <c r="C95" s="37"/>
      <c r="D95" s="37"/>
      <c r="E95" s="37"/>
      <c r="F95" s="37"/>
      <c r="G95" s="37"/>
      <c r="H95" s="37"/>
      <c r="I95" s="141"/>
      <c r="J95" s="37"/>
      <c r="K95" s="37"/>
      <c r="L95" s="60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="2" customFormat="1" ht="22.8" customHeight="1">
      <c r="A96" s="35"/>
      <c r="B96" s="36"/>
      <c r="C96" s="189" t="s">
        <v>93</v>
      </c>
      <c r="D96" s="37"/>
      <c r="E96" s="37"/>
      <c r="F96" s="37"/>
      <c r="G96" s="37"/>
      <c r="H96" s="37"/>
      <c r="I96" s="141"/>
      <c r="J96" s="107">
        <f>J120</f>
        <v>0</v>
      </c>
      <c r="K96" s="37"/>
      <c r="L96" s="60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U96" s="14" t="s">
        <v>94</v>
      </c>
    </row>
    <row r="97" s="9" customFormat="1" ht="24.96" customHeight="1">
      <c r="A97" s="9"/>
      <c r="B97" s="190"/>
      <c r="C97" s="191"/>
      <c r="D97" s="192" t="s">
        <v>259</v>
      </c>
      <c r="E97" s="193"/>
      <c r="F97" s="193"/>
      <c r="G97" s="193"/>
      <c r="H97" s="193"/>
      <c r="I97" s="194"/>
      <c r="J97" s="195">
        <f>J121</f>
        <v>0</v>
      </c>
      <c r="K97" s="191"/>
      <c r="L97" s="196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97"/>
      <c r="C98" s="198"/>
      <c r="D98" s="199" t="s">
        <v>260</v>
      </c>
      <c r="E98" s="200"/>
      <c r="F98" s="200"/>
      <c r="G98" s="200"/>
      <c r="H98" s="200"/>
      <c r="I98" s="201"/>
      <c r="J98" s="202">
        <f>J122</f>
        <v>0</v>
      </c>
      <c r="K98" s="198"/>
      <c r="L98" s="203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97"/>
      <c r="C99" s="198"/>
      <c r="D99" s="199" t="s">
        <v>261</v>
      </c>
      <c r="E99" s="200"/>
      <c r="F99" s="200"/>
      <c r="G99" s="200"/>
      <c r="H99" s="200"/>
      <c r="I99" s="201"/>
      <c r="J99" s="202">
        <f>J135</f>
        <v>0</v>
      </c>
      <c r="K99" s="198"/>
      <c r="L99" s="203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9" customFormat="1" ht="24.96" customHeight="1">
      <c r="A100" s="9"/>
      <c r="B100" s="190"/>
      <c r="C100" s="191"/>
      <c r="D100" s="192" t="s">
        <v>262</v>
      </c>
      <c r="E100" s="193"/>
      <c r="F100" s="193"/>
      <c r="G100" s="193"/>
      <c r="H100" s="193"/>
      <c r="I100" s="194"/>
      <c r="J100" s="195">
        <f>J138</f>
        <v>0</v>
      </c>
      <c r="K100" s="191"/>
      <c r="L100" s="196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2" customFormat="1" ht="21.84" customHeight="1">
      <c r="A101" s="35"/>
      <c r="B101" s="36"/>
      <c r="C101" s="37"/>
      <c r="D101" s="37"/>
      <c r="E101" s="37"/>
      <c r="F101" s="37"/>
      <c r="G101" s="37"/>
      <c r="H101" s="37"/>
      <c r="I101" s="141"/>
      <c r="J101" s="37"/>
      <c r="K101" s="37"/>
      <c r="L101" s="60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</row>
    <row r="102" s="2" customFormat="1" ht="6.96" customHeight="1">
      <c r="A102" s="35"/>
      <c r="B102" s="63"/>
      <c r="C102" s="64"/>
      <c r="D102" s="64"/>
      <c r="E102" s="64"/>
      <c r="F102" s="64"/>
      <c r="G102" s="64"/>
      <c r="H102" s="64"/>
      <c r="I102" s="180"/>
      <c r="J102" s="64"/>
      <c r="K102" s="64"/>
      <c r="L102" s="60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</row>
    <row r="106" s="2" customFormat="1" ht="6.96" customHeight="1">
      <c r="A106" s="35"/>
      <c r="B106" s="65"/>
      <c r="C106" s="66"/>
      <c r="D106" s="66"/>
      <c r="E106" s="66"/>
      <c r="F106" s="66"/>
      <c r="G106" s="66"/>
      <c r="H106" s="66"/>
      <c r="I106" s="183"/>
      <c r="J106" s="66"/>
      <c r="K106" s="66"/>
      <c r="L106" s="60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</row>
    <row r="107" s="2" customFormat="1" ht="24.96" customHeight="1">
      <c r="A107" s="35"/>
      <c r="B107" s="36"/>
      <c r="C107" s="20" t="s">
        <v>103</v>
      </c>
      <c r="D107" s="37"/>
      <c r="E107" s="37"/>
      <c r="F107" s="37"/>
      <c r="G107" s="37"/>
      <c r="H107" s="37"/>
      <c r="I107" s="141"/>
      <c r="J107" s="37"/>
      <c r="K107" s="37"/>
      <c r="L107" s="60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</row>
    <row r="108" s="2" customFormat="1" ht="6.96" customHeight="1">
      <c r="A108" s="35"/>
      <c r="B108" s="36"/>
      <c r="C108" s="37"/>
      <c r="D108" s="37"/>
      <c r="E108" s="37"/>
      <c r="F108" s="37"/>
      <c r="G108" s="37"/>
      <c r="H108" s="37"/>
      <c r="I108" s="141"/>
      <c r="J108" s="37"/>
      <c r="K108" s="37"/>
      <c r="L108" s="60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</row>
    <row r="109" s="2" customFormat="1" ht="12" customHeight="1">
      <c r="A109" s="35"/>
      <c r="B109" s="36"/>
      <c r="C109" s="29" t="s">
        <v>15</v>
      </c>
      <c r="D109" s="37"/>
      <c r="E109" s="37"/>
      <c r="F109" s="37"/>
      <c r="G109" s="37"/>
      <c r="H109" s="37"/>
      <c r="I109" s="141"/>
      <c r="J109" s="37"/>
      <c r="K109" s="37"/>
      <c r="L109" s="60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</row>
    <row r="110" s="2" customFormat="1" ht="16.5" customHeight="1">
      <c r="A110" s="35"/>
      <c r="B110" s="36"/>
      <c r="C110" s="37"/>
      <c r="D110" s="37"/>
      <c r="E110" s="184" t="str">
        <f>E7</f>
        <v>Letné kúpalisko Trebišov - Tobogan</v>
      </c>
      <c r="F110" s="29"/>
      <c r="G110" s="29"/>
      <c r="H110" s="29"/>
      <c r="I110" s="141"/>
      <c r="J110" s="37"/>
      <c r="K110" s="37"/>
      <c r="L110" s="60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</row>
    <row r="111" s="2" customFormat="1" ht="12" customHeight="1">
      <c r="A111" s="35"/>
      <c r="B111" s="36"/>
      <c r="C111" s="29" t="s">
        <v>88</v>
      </c>
      <c r="D111" s="37"/>
      <c r="E111" s="37"/>
      <c r="F111" s="37"/>
      <c r="G111" s="37"/>
      <c r="H111" s="37"/>
      <c r="I111" s="141"/>
      <c r="J111" s="37"/>
      <c r="K111" s="37"/>
      <c r="L111" s="60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</row>
    <row r="112" s="2" customFormat="1" ht="16.5" customHeight="1">
      <c r="A112" s="35"/>
      <c r="B112" s="36"/>
      <c r="C112" s="37"/>
      <c r="D112" s="37"/>
      <c r="E112" s="73" t="str">
        <f>E9</f>
        <v>02 - Uzemnenie</v>
      </c>
      <c r="F112" s="37"/>
      <c r="G112" s="37"/>
      <c r="H112" s="37"/>
      <c r="I112" s="141"/>
      <c r="J112" s="37"/>
      <c r="K112" s="37"/>
      <c r="L112" s="60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3" s="2" customFormat="1" ht="6.96" customHeight="1">
      <c r="A113" s="35"/>
      <c r="B113" s="36"/>
      <c r="C113" s="37"/>
      <c r="D113" s="37"/>
      <c r="E113" s="37"/>
      <c r="F113" s="37"/>
      <c r="G113" s="37"/>
      <c r="H113" s="37"/>
      <c r="I113" s="141"/>
      <c r="J113" s="37"/>
      <c r="K113" s="37"/>
      <c r="L113" s="60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="2" customFormat="1" ht="12" customHeight="1">
      <c r="A114" s="35"/>
      <c r="B114" s="36"/>
      <c r="C114" s="29" t="s">
        <v>19</v>
      </c>
      <c r="D114" s="37"/>
      <c r="E114" s="37"/>
      <c r="F114" s="24" t="str">
        <f>F12</f>
        <v xml:space="preserve"> </v>
      </c>
      <c r="G114" s="37"/>
      <c r="H114" s="37"/>
      <c r="I114" s="144" t="s">
        <v>21</v>
      </c>
      <c r="J114" s="76" t="str">
        <f>IF(J12="","",J12)</f>
        <v>6. 11. 2019</v>
      </c>
      <c r="K114" s="37"/>
      <c r="L114" s="60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="2" customFormat="1" ht="6.96" customHeight="1">
      <c r="A115" s="35"/>
      <c r="B115" s="36"/>
      <c r="C115" s="37"/>
      <c r="D115" s="37"/>
      <c r="E115" s="37"/>
      <c r="F115" s="37"/>
      <c r="G115" s="37"/>
      <c r="H115" s="37"/>
      <c r="I115" s="141"/>
      <c r="J115" s="37"/>
      <c r="K115" s="37"/>
      <c r="L115" s="60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="2" customFormat="1" ht="15.15" customHeight="1">
      <c r="A116" s="35"/>
      <c r="B116" s="36"/>
      <c r="C116" s="29" t="s">
        <v>23</v>
      </c>
      <c r="D116" s="37"/>
      <c r="E116" s="37"/>
      <c r="F116" s="24" t="str">
        <f>E15</f>
        <v>Technické služby mesta Trebišov</v>
      </c>
      <c r="G116" s="37"/>
      <c r="H116" s="37"/>
      <c r="I116" s="144" t="s">
        <v>29</v>
      </c>
      <c r="J116" s="33" t="str">
        <f>E21</f>
        <v>Ing. Juraj Danko</v>
      </c>
      <c r="K116" s="37"/>
      <c r="L116" s="60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="2" customFormat="1" ht="15.15" customHeight="1">
      <c r="A117" s="35"/>
      <c r="B117" s="36"/>
      <c r="C117" s="29" t="s">
        <v>27</v>
      </c>
      <c r="D117" s="37"/>
      <c r="E117" s="37"/>
      <c r="F117" s="24" t="str">
        <f>IF(E18="","",E18)</f>
        <v>Vyplň údaj</v>
      </c>
      <c r="G117" s="37"/>
      <c r="H117" s="37"/>
      <c r="I117" s="144" t="s">
        <v>32</v>
      </c>
      <c r="J117" s="33" t="str">
        <f>E24</f>
        <v>Ing. Ján Titko</v>
      </c>
      <c r="K117" s="37"/>
      <c r="L117" s="60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="2" customFormat="1" ht="10.32" customHeight="1">
      <c r="A118" s="35"/>
      <c r="B118" s="36"/>
      <c r="C118" s="37"/>
      <c r="D118" s="37"/>
      <c r="E118" s="37"/>
      <c r="F118" s="37"/>
      <c r="G118" s="37"/>
      <c r="H118" s="37"/>
      <c r="I118" s="141"/>
      <c r="J118" s="37"/>
      <c r="K118" s="37"/>
      <c r="L118" s="60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="11" customFormat="1" ht="29.28" customHeight="1">
      <c r="A119" s="204"/>
      <c r="B119" s="205"/>
      <c r="C119" s="206" t="s">
        <v>104</v>
      </c>
      <c r="D119" s="207" t="s">
        <v>59</v>
      </c>
      <c r="E119" s="207" t="s">
        <v>55</v>
      </c>
      <c r="F119" s="207" t="s">
        <v>56</v>
      </c>
      <c r="G119" s="207" t="s">
        <v>105</v>
      </c>
      <c r="H119" s="207" t="s">
        <v>106</v>
      </c>
      <c r="I119" s="208" t="s">
        <v>107</v>
      </c>
      <c r="J119" s="209" t="s">
        <v>92</v>
      </c>
      <c r="K119" s="210" t="s">
        <v>108</v>
      </c>
      <c r="L119" s="211"/>
      <c r="M119" s="97" t="s">
        <v>1</v>
      </c>
      <c r="N119" s="98" t="s">
        <v>38</v>
      </c>
      <c r="O119" s="98" t="s">
        <v>109</v>
      </c>
      <c r="P119" s="98" t="s">
        <v>110</v>
      </c>
      <c r="Q119" s="98" t="s">
        <v>111</v>
      </c>
      <c r="R119" s="98" t="s">
        <v>112</v>
      </c>
      <c r="S119" s="98" t="s">
        <v>113</v>
      </c>
      <c r="T119" s="99" t="s">
        <v>114</v>
      </c>
      <c r="U119" s="204"/>
      <c r="V119" s="204"/>
      <c r="W119" s="204"/>
      <c r="X119" s="204"/>
      <c r="Y119" s="204"/>
      <c r="Z119" s="204"/>
      <c r="AA119" s="204"/>
      <c r="AB119" s="204"/>
      <c r="AC119" s="204"/>
      <c r="AD119" s="204"/>
      <c r="AE119" s="204"/>
    </row>
    <row r="120" s="2" customFormat="1" ht="22.8" customHeight="1">
      <c r="A120" s="35"/>
      <c r="B120" s="36"/>
      <c r="C120" s="104" t="s">
        <v>93</v>
      </c>
      <c r="D120" s="37"/>
      <c r="E120" s="37"/>
      <c r="F120" s="37"/>
      <c r="G120" s="37"/>
      <c r="H120" s="37"/>
      <c r="I120" s="141"/>
      <c r="J120" s="212">
        <f>BK120</f>
        <v>0</v>
      </c>
      <c r="K120" s="37"/>
      <c r="L120" s="41"/>
      <c r="M120" s="100"/>
      <c r="N120" s="213"/>
      <c r="O120" s="101"/>
      <c r="P120" s="214">
        <f>P121+P138</f>
        <v>0</v>
      </c>
      <c r="Q120" s="101"/>
      <c r="R120" s="214">
        <f>R121+R138</f>
        <v>0</v>
      </c>
      <c r="S120" s="101"/>
      <c r="T120" s="215">
        <f>T121+T138</f>
        <v>0</v>
      </c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T120" s="14" t="s">
        <v>73</v>
      </c>
      <c r="AU120" s="14" t="s">
        <v>94</v>
      </c>
      <c r="BK120" s="216">
        <f>BK121+BK138</f>
        <v>0</v>
      </c>
    </row>
    <row r="121" s="12" customFormat="1" ht="25.92" customHeight="1">
      <c r="A121" s="12"/>
      <c r="B121" s="217"/>
      <c r="C121" s="218"/>
      <c r="D121" s="219" t="s">
        <v>73</v>
      </c>
      <c r="E121" s="220" t="s">
        <v>208</v>
      </c>
      <c r="F121" s="220" t="s">
        <v>263</v>
      </c>
      <c r="G121" s="218"/>
      <c r="H121" s="218"/>
      <c r="I121" s="221"/>
      <c r="J121" s="222">
        <f>BK121</f>
        <v>0</v>
      </c>
      <c r="K121" s="218"/>
      <c r="L121" s="223"/>
      <c r="M121" s="224"/>
      <c r="N121" s="225"/>
      <c r="O121" s="225"/>
      <c r="P121" s="226">
        <f>P122+P135</f>
        <v>0</v>
      </c>
      <c r="Q121" s="225"/>
      <c r="R121" s="226">
        <f>R122+R135</f>
        <v>0</v>
      </c>
      <c r="S121" s="225"/>
      <c r="T121" s="227">
        <f>T122+T135</f>
        <v>0</v>
      </c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R121" s="228" t="s">
        <v>129</v>
      </c>
      <c r="AT121" s="229" t="s">
        <v>73</v>
      </c>
      <c r="AU121" s="229" t="s">
        <v>74</v>
      </c>
      <c r="AY121" s="228" t="s">
        <v>117</v>
      </c>
      <c r="BK121" s="230">
        <f>BK122+BK135</f>
        <v>0</v>
      </c>
    </row>
    <row r="122" s="12" customFormat="1" ht="22.8" customHeight="1">
      <c r="A122" s="12"/>
      <c r="B122" s="217"/>
      <c r="C122" s="218"/>
      <c r="D122" s="219" t="s">
        <v>73</v>
      </c>
      <c r="E122" s="231" t="s">
        <v>264</v>
      </c>
      <c r="F122" s="231" t="s">
        <v>265</v>
      </c>
      <c r="G122" s="218"/>
      <c r="H122" s="218"/>
      <c r="I122" s="221"/>
      <c r="J122" s="232">
        <f>BK122</f>
        <v>0</v>
      </c>
      <c r="K122" s="218"/>
      <c r="L122" s="223"/>
      <c r="M122" s="224"/>
      <c r="N122" s="225"/>
      <c r="O122" s="225"/>
      <c r="P122" s="226">
        <f>SUM(P123:P134)</f>
        <v>0</v>
      </c>
      <c r="Q122" s="225"/>
      <c r="R122" s="226">
        <f>SUM(R123:R134)</f>
        <v>0</v>
      </c>
      <c r="S122" s="225"/>
      <c r="T122" s="227">
        <f>SUM(T123:T134)</f>
        <v>0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228" t="s">
        <v>129</v>
      </c>
      <c r="AT122" s="229" t="s">
        <v>73</v>
      </c>
      <c r="AU122" s="229" t="s">
        <v>82</v>
      </c>
      <c r="AY122" s="228" t="s">
        <v>117</v>
      </c>
      <c r="BK122" s="230">
        <f>SUM(BK123:BK134)</f>
        <v>0</v>
      </c>
    </row>
    <row r="123" s="2" customFormat="1" ht="24" customHeight="1">
      <c r="A123" s="35"/>
      <c r="B123" s="36"/>
      <c r="C123" s="233" t="s">
        <v>82</v>
      </c>
      <c r="D123" s="233" t="s">
        <v>119</v>
      </c>
      <c r="E123" s="234" t="s">
        <v>266</v>
      </c>
      <c r="F123" s="235" t="s">
        <v>267</v>
      </c>
      <c r="G123" s="236" t="s">
        <v>216</v>
      </c>
      <c r="H123" s="237">
        <v>86</v>
      </c>
      <c r="I123" s="238"/>
      <c r="J123" s="239">
        <f>ROUND(I123*H123,2)</f>
        <v>0</v>
      </c>
      <c r="K123" s="240"/>
      <c r="L123" s="41"/>
      <c r="M123" s="241" t="s">
        <v>1</v>
      </c>
      <c r="N123" s="242" t="s">
        <v>40</v>
      </c>
      <c r="O123" s="88"/>
      <c r="P123" s="243">
        <f>O123*H123</f>
        <v>0</v>
      </c>
      <c r="Q123" s="243">
        <v>0</v>
      </c>
      <c r="R123" s="243">
        <f>Q123*H123</f>
        <v>0</v>
      </c>
      <c r="S123" s="243">
        <v>0</v>
      </c>
      <c r="T123" s="244">
        <f>S123*H123</f>
        <v>0</v>
      </c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R123" s="245" t="s">
        <v>268</v>
      </c>
      <c r="AT123" s="245" t="s">
        <v>119</v>
      </c>
      <c r="AU123" s="245" t="s">
        <v>124</v>
      </c>
      <c r="AY123" s="14" t="s">
        <v>117</v>
      </c>
      <c r="BE123" s="246">
        <f>IF(N123="základná",J123,0)</f>
        <v>0</v>
      </c>
      <c r="BF123" s="246">
        <f>IF(N123="znížená",J123,0)</f>
        <v>0</v>
      </c>
      <c r="BG123" s="246">
        <f>IF(N123="zákl. prenesená",J123,0)</f>
        <v>0</v>
      </c>
      <c r="BH123" s="246">
        <f>IF(N123="zníž. prenesená",J123,0)</f>
        <v>0</v>
      </c>
      <c r="BI123" s="246">
        <f>IF(N123="nulová",J123,0)</f>
        <v>0</v>
      </c>
      <c r="BJ123" s="14" t="s">
        <v>124</v>
      </c>
      <c r="BK123" s="246">
        <f>ROUND(I123*H123,2)</f>
        <v>0</v>
      </c>
      <c r="BL123" s="14" t="s">
        <v>268</v>
      </c>
      <c r="BM123" s="245" t="s">
        <v>124</v>
      </c>
    </row>
    <row r="124" s="2" customFormat="1" ht="16.5" customHeight="1">
      <c r="A124" s="35"/>
      <c r="B124" s="36"/>
      <c r="C124" s="247" t="s">
        <v>124</v>
      </c>
      <c r="D124" s="247" t="s">
        <v>208</v>
      </c>
      <c r="E124" s="248" t="s">
        <v>269</v>
      </c>
      <c r="F124" s="249" t="s">
        <v>270</v>
      </c>
      <c r="G124" s="250" t="s">
        <v>245</v>
      </c>
      <c r="H124" s="251">
        <v>81.010000000000005</v>
      </c>
      <c r="I124" s="252"/>
      <c r="J124" s="253">
        <f>ROUND(I124*H124,2)</f>
        <v>0</v>
      </c>
      <c r="K124" s="254"/>
      <c r="L124" s="255"/>
      <c r="M124" s="256" t="s">
        <v>1</v>
      </c>
      <c r="N124" s="257" t="s">
        <v>40</v>
      </c>
      <c r="O124" s="88"/>
      <c r="P124" s="243">
        <f>O124*H124</f>
        <v>0</v>
      </c>
      <c r="Q124" s="243">
        <v>0</v>
      </c>
      <c r="R124" s="243">
        <f>Q124*H124</f>
        <v>0</v>
      </c>
      <c r="S124" s="243">
        <v>0</v>
      </c>
      <c r="T124" s="244">
        <f>S124*H124</f>
        <v>0</v>
      </c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R124" s="245" t="s">
        <v>271</v>
      </c>
      <c r="AT124" s="245" t="s">
        <v>208</v>
      </c>
      <c r="AU124" s="245" t="s">
        <v>124</v>
      </c>
      <c r="AY124" s="14" t="s">
        <v>117</v>
      </c>
      <c r="BE124" s="246">
        <f>IF(N124="základná",J124,0)</f>
        <v>0</v>
      </c>
      <c r="BF124" s="246">
        <f>IF(N124="znížená",J124,0)</f>
        <v>0</v>
      </c>
      <c r="BG124" s="246">
        <f>IF(N124="zákl. prenesená",J124,0)</f>
        <v>0</v>
      </c>
      <c r="BH124" s="246">
        <f>IF(N124="zníž. prenesená",J124,0)</f>
        <v>0</v>
      </c>
      <c r="BI124" s="246">
        <f>IF(N124="nulová",J124,0)</f>
        <v>0</v>
      </c>
      <c r="BJ124" s="14" t="s">
        <v>124</v>
      </c>
      <c r="BK124" s="246">
        <f>ROUND(I124*H124,2)</f>
        <v>0</v>
      </c>
      <c r="BL124" s="14" t="s">
        <v>268</v>
      </c>
      <c r="BM124" s="245" t="s">
        <v>123</v>
      </c>
    </row>
    <row r="125" s="2" customFormat="1" ht="24" customHeight="1">
      <c r="A125" s="35"/>
      <c r="B125" s="36"/>
      <c r="C125" s="233" t="s">
        <v>129</v>
      </c>
      <c r="D125" s="233" t="s">
        <v>119</v>
      </c>
      <c r="E125" s="234" t="s">
        <v>272</v>
      </c>
      <c r="F125" s="235" t="s">
        <v>273</v>
      </c>
      <c r="G125" s="236" t="s">
        <v>216</v>
      </c>
      <c r="H125" s="237">
        <v>20</v>
      </c>
      <c r="I125" s="238"/>
      <c r="J125" s="239">
        <f>ROUND(I125*H125,2)</f>
        <v>0</v>
      </c>
      <c r="K125" s="240"/>
      <c r="L125" s="41"/>
      <c r="M125" s="241" t="s">
        <v>1</v>
      </c>
      <c r="N125" s="242" t="s">
        <v>40</v>
      </c>
      <c r="O125" s="88"/>
      <c r="P125" s="243">
        <f>O125*H125</f>
        <v>0</v>
      </c>
      <c r="Q125" s="243">
        <v>0</v>
      </c>
      <c r="R125" s="243">
        <f>Q125*H125</f>
        <v>0</v>
      </c>
      <c r="S125" s="243">
        <v>0</v>
      </c>
      <c r="T125" s="244">
        <f>S125*H125</f>
        <v>0</v>
      </c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R125" s="245" t="s">
        <v>268</v>
      </c>
      <c r="AT125" s="245" t="s">
        <v>119</v>
      </c>
      <c r="AU125" s="245" t="s">
        <v>124</v>
      </c>
      <c r="AY125" s="14" t="s">
        <v>117</v>
      </c>
      <c r="BE125" s="246">
        <f>IF(N125="základná",J125,0)</f>
        <v>0</v>
      </c>
      <c r="BF125" s="246">
        <f>IF(N125="znížená",J125,0)</f>
        <v>0</v>
      </c>
      <c r="BG125" s="246">
        <f>IF(N125="zákl. prenesená",J125,0)</f>
        <v>0</v>
      </c>
      <c r="BH125" s="246">
        <f>IF(N125="zníž. prenesená",J125,0)</f>
        <v>0</v>
      </c>
      <c r="BI125" s="246">
        <f>IF(N125="nulová",J125,0)</f>
        <v>0</v>
      </c>
      <c r="BJ125" s="14" t="s">
        <v>124</v>
      </c>
      <c r="BK125" s="246">
        <f>ROUND(I125*H125,2)</f>
        <v>0</v>
      </c>
      <c r="BL125" s="14" t="s">
        <v>268</v>
      </c>
      <c r="BM125" s="245" t="s">
        <v>141</v>
      </c>
    </row>
    <row r="126" s="2" customFormat="1" ht="16.5" customHeight="1">
      <c r="A126" s="35"/>
      <c r="B126" s="36"/>
      <c r="C126" s="247" t="s">
        <v>123</v>
      </c>
      <c r="D126" s="247" t="s">
        <v>208</v>
      </c>
      <c r="E126" s="248" t="s">
        <v>274</v>
      </c>
      <c r="F126" s="249" t="s">
        <v>275</v>
      </c>
      <c r="G126" s="250" t="s">
        <v>245</v>
      </c>
      <c r="H126" s="251">
        <v>12.4</v>
      </c>
      <c r="I126" s="252"/>
      <c r="J126" s="253">
        <f>ROUND(I126*H126,2)</f>
        <v>0</v>
      </c>
      <c r="K126" s="254"/>
      <c r="L126" s="255"/>
      <c r="M126" s="256" t="s">
        <v>1</v>
      </c>
      <c r="N126" s="257" t="s">
        <v>40</v>
      </c>
      <c r="O126" s="88"/>
      <c r="P126" s="243">
        <f>O126*H126</f>
        <v>0</v>
      </c>
      <c r="Q126" s="243">
        <v>0</v>
      </c>
      <c r="R126" s="243">
        <f>Q126*H126</f>
        <v>0</v>
      </c>
      <c r="S126" s="243">
        <v>0</v>
      </c>
      <c r="T126" s="244">
        <f>S126*H126</f>
        <v>0</v>
      </c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R126" s="245" t="s">
        <v>271</v>
      </c>
      <c r="AT126" s="245" t="s">
        <v>208</v>
      </c>
      <c r="AU126" s="245" t="s">
        <v>124</v>
      </c>
      <c r="AY126" s="14" t="s">
        <v>117</v>
      </c>
      <c r="BE126" s="246">
        <f>IF(N126="základná",J126,0)</f>
        <v>0</v>
      </c>
      <c r="BF126" s="246">
        <f>IF(N126="znížená",J126,0)</f>
        <v>0</v>
      </c>
      <c r="BG126" s="246">
        <f>IF(N126="zákl. prenesená",J126,0)</f>
        <v>0</v>
      </c>
      <c r="BH126" s="246">
        <f>IF(N126="zníž. prenesená",J126,0)</f>
        <v>0</v>
      </c>
      <c r="BI126" s="246">
        <f>IF(N126="nulová",J126,0)</f>
        <v>0</v>
      </c>
      <c r="BJ126" s="14" t="s">
        <v>124</v>
      </c>
      <c r="BK126" s="246">
        <f>ROUND(I126*H126,2)</f>
        <v>0</v>
      </c>
      <c r="BL126" s="14" t="s">
        <v>268</v>
      </c>
      <c r="BM126" s="245" t="s">
        <v>149</v>
      </c>
    </row>
    <row r="127" s="2" customFormat="1" ht="16.5" customHeight="1">
      <c r="A127" s="35"/>
      <c r="B127" s="36"/>
      <c r="C127" s="233" t="s">
        <v>136</v>
      </c>
      <c r="D127" s="233" t="s">
        <v>119</v>
      </c>
      <c r="E127" s="234" t="s">
        <v>276</v>
      </c>
      <c r="F127" s="235" t="s">
        <v>277</v>
      </c>
      <c r="G127" s="236" t="s">
        <v>221</v>
      </c>
      <c r="H127" s="237">
        <v>20</v>
      </c>
      <c r="I127" s="238"/>
      <c r="J127" s="239">
        <f>ROUND(I127*H127,2)</f>
        <v>0</v>
      </c>
      <c r="K127" s="240"/>
      <c r="L127" s="41"/>
      <c r="M127" s="241" t="s">
        <v>1</v>
      </c>
      <c r="N127" s="242" t="s">
        <v>40</v>
      </c>
      <c r="O127" s="88"/>
      <c r="P127" s="243">
        <f>O127*H127</f>
        <v>0</v>
      </c>
      <c r="Q127" s="243">
        <v>0</v>
      </c>
      <c r="R127" s="243">
        <f>Q127*H127</f>
        <v>0</v>
      </c>
      <c r="S127" s="243">
        <v>0</v>
      </c>
      <c r="T127" s="244">
        <f>S127*H127</f>
        <v>0</v>
      </c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R127" s="245" t="s">
        <v>268</v>
      </c>
      <c r="AT127" s="245" t="s">
        <v>119</v>
      </c>
      <c r="AU127" s="245" t="s">
        <v>124</v>
      </c>
      <c r="AY127" s="14" t="s">
        <v>117</v>
      </c>
      <c r="BE127" s="246">
        <f>IF(N127="základná",J127,0)</f>
        <v>0</v>
      </c>
      <c r="BF127" s="246">
        <f>IF(N127="znížená",J127,0)</f>
        <v>0</v>
      </c>
      <c r="BG127" s="246">
        <f>IF(N127="zákl. prenesená",J127,0)</f>
        <v>0</v>
      </c>
      <c r="BH127" s="246">
        <f>IF(N127="zníž. prenesená",J127,0)</f>
        <v>0</v>
      </c>
      <c r="BI127" s="246">
        <f>IF(N127="nulová",J127,0)</f>
        <v>0</v>
      </c>
      <c r="BJ127" s="14" t="s">
        <v>124</v>
      </c>
      <c r="BK127" s="246">
        <f>ROUND(I127*H127,2)</f>
        <v>0</v>
      </c>
      <c r="BL127" s="14" t="s">
        <v>268</v>
      </c>
      <c r="BM127" s="245" t="s">
        <v>158</v>
      </c>
    </row>
    <row r="128" s="2" customFormat="1" ht="16.5" customHeight="1">
      <c r="A128" s="35"/>
      <c r="B128" s="36"/>
      <c r="C128" s="247" t="s">
        <v>141</v>
      </c>
      <c r="D128" s="247" t="s">
        <v>208</v>
      </c>
      <c r="E128" s="248" t="s">
        <v>278</v>
      </c>
      <c r="F128" s="249" t="s">
        <v>279</v>
      </c>
      <c r="G128" s="250" t="s">
        <v>221</v>
      </c>
      <c r="H128" s="251">
        <v>20</v>
      </c>
      <c r="I128" s="252"/>
      <c r="J128" s="253">
        <f>ROUND(I128*H128,2)</f>
        <v>0</v>
      </c>
      <c r="K128" s="254"/>
      <c r="L128" s="255"/>
      <c r="M128" s="256" t="s">
        <v>1</v>
      </c>
      <c r="N128" s="257" t="s">
        <v>40</v>
      </c>
      <c r="O128" s="88"/>
      <c r="P128" s="243">
        <f>O128*H128</f>
        <v>0</v>
      </c>
      <c r="Q128" s="243">
        <v>0</v>
      </c>
      <c r="R128" s="243">
        <f>Q128*H128</f>
        <v>0</v>
      </c>
      <c r="S128" s="243">
        <v>0</v>
      </c>
      <c r="T128" s="244">
        <f>S128*H128</f>
        <v>0</v>
      </c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R128" s="245" t="s">
        <v>271</v>
      </c>
      <c r="AT128" s="245" t="s">
        <v>208</v>
      </c>
      <c r="AU128" s="245" t="s">
        <v>124</v>
      </c>
      <c r="AY128" s="14" t="s">
        <v>117</v>
      </c>
      <c r="BE128" s="246">
        <f>IF(N128="základná",J128,0)</f>
        <v>0</v>
      </c>
      <c r="BF128" s="246">
        <f>IF(N128="znížená",J128,0)</f>
        <v>0</v>
      </c>
      <c r="BG128" s="246">
        <f>IF(N128="zákl. prenesená",J128,0)</f>
        <v>0</v>
      </c>
      <c r="BH128" s="246">
        <f>IF(N128="zníž. prenesená",J128,0)</f>
        <v>0</v>
      </c>
      <c r="BI128" s="246">
        <f>IF(N128="nulová",J128,0)</f>
        <v>0</v>
      </c>
      <c r="BJ128" s="14" t="s">
        <v>124</v>
      </c>
      <c r="BK128" s="246">
        <f>ROUND(I128*H128,2)</f>
        <v>0</v>
      </c>
      <c r="BL128" s="14" t="s">
        <v>268</v>
      </c>
      <c r="BM128" s="245" t="s">
        <v>167</v>
      </c>
    </row>
    <row r="129" s="2" customFormat="1" ht="16.5" customHeight="1">
      <c r="A129" s="35"/>
      <c r="B129" s="36"/>
      <c r="C129" s="233" t="s">
        <v>145</v>
      </c>
      <c r="D129" s="233" t="s">
        <v>119</v>
      </c>
      <c r="E129" s="234" t="s">
        <v>280</v>
      </c>
      <c r="F129" s="235" t="s">
        <v>281</v>
      </c>
      <c r="G129" s="236" t="s">
        <v>221</v>
      </c>
      <c r="H129" s="237">
        <v>12</v>
      </c>
      <c r="I129" s="238"/>
      <c r="J129" s="239">
        <f>ROUND(I129*H129,2)</f>
        <v>0</v>
      </c>
      <c r="K129" s="240"/>
      <c r="L129" s="41"/>
      <c r="M129" s="241" t="s">
        <v>1</v>
      </c>
      <c r="N129" s="242" t="s">
        <v>40</v>
      </c>
      <c r="O129" s="88"/>
      <c r="P129" s="243">
        <f>O129*H129</f>
        <v>0</v>
      </c>
      <c r="Q129" s="243">
        <v>0</v>
      </c>
      <c r="R129" s="243">
        <f>Q129*H129</f>
        <v>0</v>
      </c>
      <c r="S129" s="243">
        <v>0</v>
      </c>
      <c r="T129" s="244">
        <f>S129*H129</f>
        <v>0</v>
      </c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R129" s="245" t="s">
        <v>268</v>
      </c>
      <c r="AT129" s="245" t="s">
        <v>119</v>
      </c>
      <c r="AU129" s="245" t="s">
        <v>124</v>
      </c>
      <c r="AY129" s="14" t="s">
        <v>117</v>
      </c>
      <c r="BE129" s="246">
        <f>IF(N129="základná",J129,0)</f>
        <v>0</v>
      </c>
      <c r="BF129" s="246">
        <f>IF(N129="znížená",J129,0)</f>
        <v>0</v>
      </c>
      <c r="BG129" s="246">
        <f>IF(N129="zákl. prenesená",J129,0)</f>
        <v>0</v>
      </c>
      <c r="BH129" s="246">
        <f>IF(N129="zníž. prenesená",J129,0)</f>
        <v>0</v>
      </c>
      <c r="BI129" s="246">
        <f>IF(N129="nulová",J129,0)</f>
        <v>0</v>
      </c>
      <c r="BJ129" s="14" t="s">
        <v>124</v>
      </c>
      <c r="BK129" s="246">
        <f>ROUND(I129*H129,2)</f>
        <v>0</v>
      </c>
      <c r="BL129" s="14" t="s">
        <v>268</v>
      </c>
      <c r="BM129" s="245" t="s">
        <v>175</v>
      </c>
    </row>
    <row r="130" s="2" customFormat="1" ht="24" customHeight="1">
      <c r="A130" s="35"/>
      <c r="B130" s="36"/>
      <c r="C130" s="247" t="s">
        <v>149</v>
      </c>
      <c r="D130" s="247" t="s">
        <v>208</v>
      </c>
      <c r="E130" s="248" t="s">
        <v>282</v>
      </c>
      <c r="F130" s="249" t="s">
        <v>283</v>
      </c>
      <c r="G130" s="250" t="s">
        <v>221</v>
      </c>
      <c r="H130" s="251">
        <v>12</v>
      </c>
      <c r="I130" s="252"/>
      <c r="J130" s="253">
        <f>ROUND(I130*H130,2)</f>
        <v>0</v>
      </c>
      <c r="K130" s="254"/>
      <c r="L130" s="255"/>
      <c r="M130" s="256" t="s">
        <v>1</v>
      </c>
      <c r="N130" s="257" t="s">
        <v>40</v>
      </c>
      <c r="O130" s="88"/>
      <c r="P130" s="243">
        <f>O130*H130</f>
        <v>0</v>
      </c>
      <c r="Q130" s="243">
        <v>0</v>
      </c>
      <c r="R130" s="243">
        <f>Q130*H130</f>
        <v>0</v>
      </c>
      <c r="S130" s="243">
        <v>0</v>
      </c>
      <c r="T130" s="244">
        <f>S130*H130</f>
        <v>0</v>
      </c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R130" s="245" t="s">
        <v>271</v>
      </c>
      <c r="AT130" s="245" t="s">
        <v>208</v>
      </c>
      <c r="AU130" s="245" t="s">
        <v>124</v>
      </c>
      <c r="AY130" s="14" t="s">
        <v>117</v>
      </c>
      <c r="BE130" s="246">
        <f>IF(N130="základná",J130,0)</f>
        <v>0</v>
      </c>
      <c r="BF130" s="246">
        <f>IF(N130="znížená",J130,0)</f>
        <v>0</v>
      </c>
      <c r="BG130" s="246">
        <f>IF(N130="zákl. prenesená",J130,0)</f>
        <v>0</v>
      </c>
      <c r="BH130" s="246">
        <f>IF(N130="zníž. prenesená",J130,0)</f>
        <v>0</v>
      </c>
      <c r="BI130" s="246">
        <f>IF(N130="nulová",J130,0)</f>
        <v>0</v>
      </c>
      <c r="BJ130" s="14" t="s">
        <v>124</v>
      </c>
      <c r="BK130" s="246">
        <f>ROUND(I130*H130,2)</f>
        <v>0</v>
      </c>
      <c r="BL130" s="14" t="s">
        <v>268</v>
      </c>
      <c r="BM130" s="245" t="s">
        <v>183</v>
      </c>
    </row>
    <row r="131" s="2" customFormat="1" ht="16.5" customHeight="1">
      <c r="A131" s="35"/>
      <c r="B131" s="36"/>
      <c r="C131" s="233" t="s">
        <v>154</v>
      </c>
      <c r="D131" s="233" t="s">
        <v>119</v>
      </c>
      <c r="E131" s="234" t="s">
        <v>284</v>
      </c>
      <c r="F131" s="235" t="s">
        <v>285</v>
      </c>
      <c r="G131" s="236" t="s">
        <v>221</v>
      </c>
      <c r="H131" s="237">
        <v>20</v>
      </c>
      <c r="I131" s="238"/>
      <c r="J131" s="239">
        <f>ROUND(I131*H131,2)</f>
        <v>0</v>
      </c>
      <c r="K131" s="240"/>
      <c r="L131" s="41"/>
      <c r="M131" s="241" t="s">
        <v>1</v>
      </c>
      <c r="N131" s="242" t="s">
        <v>40</v>
      </c>
      <c r="O131" s="88"/>
      <c r="P131" s="243">
        <f>O131*H131</f>
        <v>0</v>
      </c>
      <c r="Q131" s="243">
        <v>0</v>
      </c>
      <c r="R131" s="243">
        <f>Q131*H131</f>
        <v>0</v>
      </c>
      <c r="S131" s="243">
        <v>0</v>
      </c>
      <c r="T131" s="244">
        <f>S131*H131</f>
        <v>0</v>
      </c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R131" s="245" t="s">
        <v>268</v>
      </c>
      <c r="AT131" s="245" t="s">
        <v>119</v>
      </c>
      <c r="AU131" s="245" t="s">
        <v>124</v>
      </c>
      <c r="AY131" s="14" t="s">
        <v>117</v>
      </c>
      <c r="BE131" s="246">
        <f>IF(N131="základná",J131,0)</f>
        <v>0</v>
      </c>
      <c r="BF131" s="246">
        <f>IF(N131="znížená",J131,0)</f>
        <v>0</v>
      </c>
      <c r="BG131" s="246">
        <f>IF(N131="zákl. prenesená",J131,0)</f>
        <v>0</v>
      </c>
      <c r="BH131" s="246">
        <f>IF(N131="zníž. prenesená",J131,0)</f>
        <v>0</v>
      </c>
      <c r="BI131" s="246">
        <f>IF(N131="nulová",J131,0)</f>
        <v>0</v>
      </c>
      <c r="BJ131" s="14" t="s">
        <v>124</v>
      </c>
      <c r="BK131" s="246">
        <f>ROUND(I131*H131,2)</f>
        <v>0</v>
      </c>
      <c r="BL131" s="14" t="s">
        <v>268</v>
      </c>
      <c r="BM131" s="245" t="s">
        <v>191</v>
      </c>
    </row>
    <row r="132" s="2" customFormat="1" ht="16.5" customHeight="1">
      <c r="A132" s="35"/>
      <c r="B132" s="36"/>
      <c r="C132" s="247" t="s">
        <v>158</v>
      </c>
      <c r="D132" s="247" t="s">
        <v>208</v>
      </c>
      <c r="E132" s="248" t="s">
        <v>286</v>
      </c>
      <c r="F132" s="249" t="s">
        <v>287</v>
      </c>
      <c r="G132" s="250" t="s">
        <v>221</v>
      </c>
      <c r="H132" s="251">
        <v>20</v>
      </c>
      <c r="I132" s="252"/>
      <c r="J132" s="253">
        <f>ROUND(I132*H132,2)</f>
        <v>0</v>
      </c>
      <c r="K132" s="254"/>
      <c r="L132" s="255"/>
      <c r="M132" s="256" t="s">
        <v>1</v>
      </c>
      <c r="N132" s="257" t="s">
        <v>40</v>
      </c>
      <c r="O132" s="88"/>
      <c r="P132" s="243">
        <f>O132*H132</f>
        <v>0</v>
      </c>
      <c r="Q132" s="243">
        <v>0</v>
      </c>
      <c r="R132" s="243">
        <f>Q132*H132</f>
        <v>0</v>
      </c>
      <c r="S132" s="243">
        <v>0</v>
      </c>
      <c r="T132" s="244">
        <f>S132*H132</f>
        <v>0</v>
      </c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R132" s="245" t="s">
        <v>271</v>
      </c>
      <c r="AT132" s="245" t="s">
        <v>208</v>
      </c>
      <c r="AU132" s="245" t="s">
        <v>124</v>
      </c>
      <c r="AY132" s="14" t="s">
        <v>117</v>
      </c>
      <c r="BE132" s="246">
        <f>IF(N132="základná",J132,0)</f>
        <v>0</v>
      </c>
      <c r="BF132" s="246">
        <f>IF(N132="znížená",J132,0)</f>
        <v>0</v>
      </c>
      <c r="BG132" s="246">
        <f>IF(N132="zákl. prenesená",J132,0)</f>
        <v>0</v>
      </c>
      <c r="BH132" s="246">
        <f>IF(N132="zníž. prenesená",J132,0)</f>
        <v>0</v>
      </c>
      <c r="BI132" s="246">
        <f>IF(N132="nulová",J132,0)</f>
        <v>0</v>
      </c>
      <c r="BJ132" s="14" t="s">
        <v>124</v>
      </c>
      <c r="BK132" s="246">
        <f>ROUND(I132*H132,2)</f>
        <v>0</v>
      </c>
      <c r="BL132" s="14" t="s">
        <v>268</v>
      </c>
      <c r="BM132" s="245" t="s">
        <v>7</v>
      </c>
    </row>
    <row r="133" s="2" customFormat="1" ht="16.5" customHeight="1">
      <c r="A133" s="35"/>
      <c r="B133" s="36"/>
      <c r="C133" s="247" t="s">
        <v>163</v>
      </c>
      <c r="D133" s="247" t="s">
        <v>208</v>
      </c>
      <c r="E133" s="248" t="s">
        <v>288</v>
      </c>
      <c r="F133" s="249" t="s">
        <v>289</v>
      </c>
      <c r="G133" s="250" t="s">
        <v>245</v>
      </c>
      <c r="H133" s="251">
        <v>2</v>
      </c>
      <c r="I133" s="252"/>
      <c r="J133" s="253">
        <f>ROUND(I133*H133,2)</f>
        <v>0</v>
      </c>
      <c r="K133" s="254"/>
      <c r="L133" s="255"/>
      <c r="M133" s="256" t="s">
        <v>1</v>
      </c>
      <c r="N133" s="257" t="s">
        <v>40</v>
      </c>
      <c r="O133" s="88"/>
      <c r="P133" s="243">
        <f>O133*H133</f>
        <v>0</v>
      </c>
      <c r="Q133" s="243">
        <v>0</v>
      </c>
      <c r="R133" s="243">
        <f>Q133*H133</f>
        <v>0</v>
      </c>
      <c r="S133" s="243">
        <v>0</v>
      </c>
      <c r="T133" s="244">
        <f>S133*H133</f>
        <v>0</v>
      </c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R133" s="245" t="s">
        <v>271</v>
      </c>
      <c r="AT133" s="245" t="s">
        <v>208</v>
      </c>
      <c r="AU133" s="245" t="s">
        <v>124</v>
      </c>
      <c r="AY133" s="14" t="s">
        <v>117</v>
      </c>
      <c r="BE133" s="246">
        <f>IF(N133="základná",J133,0)</f>
        <v>0</v>
      </c>
      <c r="BF133" s="246">
        <f>IF(N133="znížená",J133,0)</f>
        <v>0</v>
      </c>
      <c r="BG133" s="246">
        <f>IF(N133="zákl. prenesená",J133,0)</f>
        <v>0</v>
      </c>
      <c r="BH133" s="246">
        <f>IF(N133="zníž. prenesená",J133,0)</f>
        <v>0</v>
      </c>
      <c r="BI133" s="246">
        <f>IF(N133="nulová",J133,0)</f>
        <v>0</v>
      </c>
      <c r="BJ133" s="14" t="s">
        <v>124</v>
      </c>
      <c r="BK133" s="246">
        <f>ROUND(I133*H133,2)</f>
        <v>0</v>
      </c>
      <c r="BL133" s="14" t="s">
        <v>268</v>
      </c>
      <c r="BM133" s="245" t="s">
        <v>207</v>
      </c>
    </row>
    <row r="134" s="2" customFormat="1" ht="16.5" customHeight="1">
      <c r="A134" s="35"/>
      <c r="B134" s="36"/>
      <c r="C134" s="247" t="s">
        <v>167</v>
      </c>
      <c r="D134" s="247" t="s">
        <v>208</v>
      </c>
      <c r="E134" s="248" t="s">
        <v>290</v>
      </c>
      <c r="F134" s="249" t="s">
        <v>291</v>
      </c>
      <c r="G134" s="250" t="s">
        <v>292</v>
      </c>
      <c r="H134" s="251">
        <v>1</v>
      </c>
      <c r="I134" s="252"/>
      <c r="J134" s="253">
        <f>ROUND(I134*H134,2)</f>
        <v>0</v>
      </c>
      <c r="K134" s="254"/>
      <c r="L134" s="255"/>
      <c r="M134" s="256" t="s">
        <v>1</v>
      </c>
      <c r="N134" s="257" t="s">
        <v>40</v>
      </c>
      <c r="O134" s="88"/>
      <c r="P134" s="243">
        <f>O134*H134</f>
        <v>0</v>
      </c>
      <c r="Q134" s="243">
        <v>0</v>
      </c>
      <c r="R134" s="243">
        <f>Q134*H134</f>
        <v>0</v>
      </c>
      <c r="S134" s="243">
        <v>0</v>
      </c>
      <c r="T134" s="244">
        <f>S134*H134</f>
        <v>0</v>
      </c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R134" s="245" t="s">
        <v>271</v>
      </c>
      <c r="AT134" s="245" t="s">
        <v>208</v>
      </c>
      <c r="AU134" s="245" t="s">
        <v>124</v>
      </c>
      <c r="AY134" s="14" t="s">
        <v>117</v>
      </c>
      <c r="BE134" s="246">
        <f>IF(N134="základná",J134,0)</f>
        <v>0</v>
      </c>
      <c r="BF134" s="246">
        <f>IF(N134="znížená",J134,0)</f>
        <v>0</v>
      </c>
      <c r="BG134" s="246">
        <f>IF(N134="zákl. prenesená",J134,0)</f>
        <v>0</v>
      </c>
      <c r="BH134" s="246">
        <f>IF(N134="zníž. prenesená",J134,0)</f>
        <v>0</v>
      </c>
      <c r="BI134" s="246">
        <f>IF(N134="nulová",J134,0)</f>
        <v>0</v>
      </c>
      <c r="BJ134" s="14" t="s">
        <v>124</v>
      </c>
      <c r="BK134" s="246">
        <f>ROUND(I134*H134,2)</f>
        <v>0</v>
      </c>
      <c r="BL134" s="14" t="s">
        <v>268</v>
      </c>
      <c r="BM134" s="245" t="s">
        <v>218</v>
      </c>
    </row>
    <row r="135" s="12" customFormat="1" ht="22.8" customHeight="1">
      <c r="A135" s="12"/>
      <c r="B135" s="217"/>
      <c r="C135" s="218"/>
      <c r="D135" s="219" t="s">
        <v>73</v>
      </c>
      <c r="E135" s="231" t="s">
        <v>293</v>
      </c>
      <c r="F135" s="231" t="s">
        <v>294</v>
      </c>
      <c r="G135" s="218"/>
      <c r="H135" s="218"/>
      <c r="I135" s="221"/>
      <c r="J135" s="232">
        <f>BK135</f>
        <v>0</v>
      </c>
      <c r="K135" s="218"/>
      <c r="L135" s="223"/>
      <c r="M135" s="224"/>
      <c r="N135" s="225"/>
      <c r="O135" s="225"/>
      <c r="P135" s="226">
        <f>SUM(P136:P137)</f>
        <v>0</v>
      </c>
      <c r="Q135" s="225"/>
      <c r="R135" s="226">
        <f>SUM(R136:R137)</f>
        <v>0</v>
      </c>
      <c r="S135" s="225"/>
      <c r="T135" s="227">
        <f>SUM(T136:T137)</f>
        <v>0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228" t="s">
        <v>129</v>
      </c>
      <c r="AT135" s="229" t="s">
        <v>73</v>
      </c>
      <c r="AU135" s="229" t="s">
        <v>82</v>
      </c>
      <c r="AY135" s="228" t="s">
        <v>117</v>
      </c>
      <c r="BK135" s="230">
        <f>SUM(BK136:BK137)</f>
        <v>0</v>
      </c>
    </row>
    <row r="136" s="2" customFormat="1" ht="24" customHeight="1">
      <c r="A136" s="35"/>
      <c r="B136" s="36"/>
      <c r="C136" s="233" t="s">
        <v>171</v>
      </c>
      <c r="D136" s="233" t="s">
        <v>119</v>
      </c>
      <c r="E136" s="234" t="s">
        <v>295</v>
      </c>
      <c r="F136" s="235" t="s">
        <v>296</v>
      </c>
      <c r="G136" s="236" t="s">
        <v>216</v>
      </c>
      <c r="H136" s="237">
        <v>29</v>
      </c>
      <c r="I136" s="238"/>
      <c r="J136" s="239">
        <f>ROUND(I136*H136,2)</f>
        <v>0</v>
      </c>
      <c r="K136" s="240"/>
      <c r="L136" s="41"/>
      <c r="M136" s="241" t="s">
        <v>1</v>
      </c>
      <c r="N136" s="242" t="s">
        <v>40</v>
      </c>
      <c r="O136" s="88"/>
      <c r="P136" s="243">
        <f>O136*H136</f>
        <v>0</v>
      </c>
      <c r="Q136" s="243">
        <v>0</v>
      </c>
      <c r="R136" s="243">
        <f>Q136*H136</f>
        <v>0</v>
      </c>
      <c r="S136" s="243">
        <v>0</v>
      </c>
      <c r="T136" s="244">
        <f>S136*H136</f>
        <v>0</v>
      </c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R136" s="245" t="s">
        <v>268</v>
      </c>
      <c r="AT136" s="245" t="s">
        <v>119</v>
      </c>
      <c r="AU136" s="245" t="s">
        <v>124</v>
      </c>
      <c r="AY136" s="14" t="s">
        <v>117</v>
      </c>
      <c r="BE136" s="246">
        <f>IF(N136="základná",J136,0)</f>
        <v>0</v>
      </c>
      <c r="BF136" s="246">
        <f>IF(N136="znížená",J136,0)</f>
        <v>0</v>
      </c>
      <c r="BG136" s="246">
        <f>IF(N136="zákl. prenesená",J136,0)</f>
        <v>0</v>
      </c>
      <c r="BH136" s="246">
        <f>IF(N136="zníž. prenesená",J136,0)</f>
        <v>0</v>
      </c>
      <c r="BI136" s="246">
        <f>IF(N136="nulová",J136,0)</f>
        <v>0</v>
      </c>
      <c r="BJ136" s="14" t="s">
        <v>124</v>
      </c>
      <c r="BK136" s="246">
        <f>ROUND(I136*H136,2)</f>
        <v>0</v>
      </c>
      <c r="BL136" s="14" t="s">
        <v>268</v>
      </c>
      <c r="BM136" s="245" t="s">
        <v>233</v>
      </c>
    </row>
    <row r="137" s="2" customFormat="1" ht="24" customHeight="1">
      <c r="A137" s="35"/>
      <c r="B137" s="36"/>
      <c r="C137" s="233" t="s">
        <v>175</v>
      </c>
      <c r="D137" s="233" t="s">
        <v>119</v>
      </c>
      <c r="E137" s="234" t="s">
        <v>297</v>
      </c>
      <c r="F137" s="235" t="s">
        <v>298</v>
      </c>
      <c r="G137" s="236" t="s">
        <v>216</v>
      </c>
      <c r="H137" s="237">
        <v>29</v>
      </c>
      <c r="I137" s="238"/>
      <c r="J137" s="239">
        <f>ROUND(I137*H137,2)</f>
        <v>0</v>
      </c>
      <c r="K137" s="240"/>
      <c r="L137" s="41"/>
      <c r="M137" s="241" t="s">
        <v>1</v>
      </c>
      <c r="N137" s="242" t="s">
        <v>40</v>
      </c>
      <c r="O137" s="88"/>
      <c r="P137" s="243">
        <f>O137*H137</f>
        <v>0</v>
      </c>
      <c r="Q137" s="243">
        <v>0</v>
      </c>
      <c r="R137" s="243">
        <f>Q137*H137</f>
        <v>0</v>
      </c>
      <c r="S137" s="243">
        <v>0</v>
      </c>
      <c r="T137" s="244">
        <f>S137*H137</f>
        <v>0</v>
      </c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R137" s="245" t="s">
        <v>268</v>
      </c>
      <c r="AT137" s="245" t="s">
        <v>119</v>
      </c>
      <c r="AU137" s="245" t="s">
        <v>124</v>
      </c>
      <c r="AY137" s="14" t="s">
        <v>117</v>
      </c>
      <c r="BE137" s="246">
        <f>IF(N137="základná",J137,0)</f>
        <v>0</v>
      </c>
      <c r="BF137" s="246">
        <f>IF(N137="znížená",J137,0)</f>
        <v>0</v>
      </c>
      <c r="BG137" s="246">
        <f>IF(N137="zákl. prenesená",J137,0)</f>
        <v>0</v>
      </c>
      <c r="BH137" s="246">
        <f>IF(N137="zníž. prenesená",J137,0)</f>
        <v>0</v>
      </c>
      <c r="BI137" s="246">
        <f>IF(N137="nulová",J137,0)</f>
        <v>0</v>
      </c>
      <c r="BJ137" s="14" t="s">
        <v>124</v>
      </c>
      <c r="BK137" s="246">
        <f>ROUND(I137*H137,2)</f>
        <v>0</v>
      </c>
      <c r="BL137" s="14" t="s">
        <v>268</v>
      </c>
      <c r="BM137" s="245" t="s">
        <v>242</v>
      </c>
    </row>
    <row r="138" s="12" customFormat="1" ht="25.92" customHeight="1">
      <c r="A138" s="12"/>
      <c r="B138" s="217"/>
      <c r="C138" s="218"/>
      <c r="D138" s="219" t="s">
        <v>73</v>
      </c>
      <c r="E138" s="220" t="s">
        <v>299</v>
      </c>
      <c r="F138" s="220" t="s">
        <v>300</v>
      </c>
      <c r="G138" s="218"/>
      <c r="H138" s="218"/>
      <c r="I138" s="221"/>
      <c r="J138" s="222">
        <f>BK138</f>
        <v>0</v>
      </c>
      <c r="K138" s="218"/>
      <c r="L138" s="223"/>
      <c r="M138" s="224"/>
      <c r="N138" s="225"/>
      <c r="O138" s="225"/>
      <c r="P138" s="226">
        <f>SUM(P139:P140)</f>
        <v>0</v>
      </c>
      <c r="Q138" s="225"/>
      <c r="R138" s="226">
        <f>SUM(R139:R140)</f>
        <v>0</v>
      </c>
      <c r="S138" s="225"/>
      <c r="T138" s="227">
        <f>SUM(T139:T140)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228" t="s">
        <v>123</v>
      </c>
      <c r="AT138" s="229" t="s">
        <v>73</v>
      </c>
      <c r="AU138" s="229" t="s">
        <v>74</v>
      </c>
      <c r="AY138" s="228" t="s">
        <v>117</v>
      </c>
      <c r="BK138" s="230">
        <f>SUM(BK139:BK140)</f>
        <v>0</v>
      </c>
    </row>
    <row r="139" s="2" customFormat="1" ht="36" customHeight="1">
      <c r="A139" s="35"/>
      <c r="B139" s="36"/>
      <c r="C139" s="233" t="s">
        <v>179</v>
      </c>
      <c r="D139" s="233" t="s">
        <v>119</v>
      </c>
      <c r="E139" s="234" t="s">
        <v>301</v>
      </c>
      <c r="F139" s="235" t="s">
        <v>302</v>
      </c>
      <c r="G139" s="236" t="s">
        <v>303</v>
      </c>
      <c r="H139" s="237">
        <v>6</v>
      </c>
      <c r="I139" s="238"/>
      <c r="J139" s="239">
        <f>ROUND(I139*H139,2)</f>
        <v>0</v>
      </c>
      <c r="K139" s="240"/>
      <c r="L139" s="41"/>
      <c r="M139" s="241" t="s">
        <v>1</v>
      </c>
      <c r="N139" s="242" t="s">
        <v>40</v>
      </c>
      <c r="O139" s="88"/>
      <c r="P139" s="243">
        <f>O139*H139</f>
        <v>0</v>
      </c>
      <c r="Q139" s="243">
        <v>0</v>
      </c>
      <c r="R139" s="243">
        <f>Q139*H139</f>
        <v>0</v>
      </c>
      <c r="S139" s="243">
        <v>0</v>
      </c>
      <c r="T139" s="244">
        <f>S139*H139</f>
        <v>0</v>
      </c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R139" s="245" t="s">
        <v>304</v>
      </c>
      <c r="AT139" s="245" t="s">
        <v>119</v>
      </c>
      <c r="AU139" s="245" t="s">
        <v>82</v>
      </c>
      <c r="AY139" s="14" t="s">
        <v>117</v>
      </c>
      <c r="BE139" s="246">
        <f>IF(N139="základná",J139,0)</f>
        <v>0</v>
      </c>
      <c r="BF139" s="246">
        <f>IF(N139="znížená",J139,0)</f>
        <v>0</v>
      </c>
      <c r="BG139" s="246">
        <f>IF(N139="zákl. prenesená",J139,0)</f>
        <v>0</v>
      </c>
      <c r="BH139" s="246">
        <f>IF(N139="zníž. prenesená",J139,0)</f>
        <v>0</v>
      </c>
      <c r="BI139" s="246">
        <f>IF(N139="nulová",J139,0)</f>
        <v>0</v>
      </c>
      <c r="BJ139" s="14" t="s">
        <v>124</v>
      </c>
      <c r="BK139" s="246">
        <f>ROUND(I139*H139,2)</f>
        <v>0</v>
      </c>
      <c r="BL139" s="14" t="s">
        <v>304</v>
      </c>
      <c r="BM139" s="245" t="s">
        <v>252</v>
      </c>
    </row>
    <row r="140" s="2" customFormat="1" ht="36" customHeight="1">
      <c r="A140" s="35"/>
      <c r="B140" s="36"/>
      <c r="C140" s="233" t="s">
        <v>183</v>
      </c>
      <c r="D140" s="233" t="s">
        <v>119</v>
      </c>
      <c r="E140" s="234" t="s">
        <v>305</v>
      </c>
      <c r="F140" s="235" t="s">
        <v>306</v>
      </c>
      <c r="G140" s="236" t="s">
        <v>303</v>
      </c>
      <c r="H140" s="237">
        <v>8</v>
      </c>
      <c r="I140" s="238"/>
      <c r="J140" s="239">
        <f>ROUND(I140*H140,2)</f>
        <v>0</v>
      </c>
      <c r="K140" s="240"/>
      <c r="L140" s="41"/>
      <c r="M140" s="258" t="s">
        <v>1</v>
      </c>
      <c r="N140" s="259" t="s">
        <v>40</v>
      </c>
      <c r="O140" s="260"/>
      <c r="P140" s="261">
        <f>O140*H140</f>
        <v>0</v>
      </c>
      <c r="Q140" s="261">
        <v>0</v>
      </c>
      <c r="R140" s="261">
        <f>Q140*H140</f>
        <v>0</v>
      </c>
      <c r="S140" s="261">
        <v>0</v>
      </c>
      <c r="T140" s="262">
        <f>S140*H140</f>
        <v>0</v>
      </c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R140" s="245" t="s">
        <v>304</v>
      </c>
      <c r="AT140" s="245" t="s">
        <v>119</v>
      </c>
      <c r="AU140" s="245" t="s">
        <v>82</v>
      </c>
      <c r="AY140" s="14" t="s">
        <v>117</v>
      </c>
      <c r="BE140" s="246">
        <f>IF(N140="základná",J140,0)</f>
        <v>0</v>
      </c>
      <c r="BF140" s="246">
        <f>IF(N140="znížená",J140,0)</f>
        <v>0</v>
      </c>
      <c r="BG140" s="246">
        <f>IF(N140="zákl. prenesená",J140,0)</f>
        <v>0</v>
      </c>
      <c r="BH140" s="246">
        <f>IF(N140="zníž. prenesená",J140,0)</f>
        <v>0</v>
      </c>
      <c r="BI140" s="246">
        <f>IF(N140="nulová",J140,0)</f>
        <v>0</v>
      </c>
      <c r="BJ140" s="14" t="s">
        <v>124</v>
      </c>
      <c r="BK140" s="246">
        <f>ROUND(I140*H140,2)</f>
        <v>0</v>
      </c>
      <c r="BL140" s="14" t="s">
        <v>304</v>
      </c>
      <c r="BM140" s="245" t="s">
        <v>240</v>
      </c>
    </row>
    <row r="141" s="2" customFormat="1" ht="6.96" customHeight="1">
      <c r="A141" s="35"/>
      <c r="B141" s="63"/>
      <c r="C141" s="64"/>
      <c r="D141" s="64"/>
      <c r="E141" s="64"/>
      <c r="F141" s="64"/>
      <c r="G141" s="64"/>
      <c r="H141" s="64"/>
      <c r="I141" s="180"/>
      <c r="J141" s="64"/>
      <c r="K141" s="64"/>
      <c r="L141" s="41"/>
      <c r="M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</row>
  </sheetData>
  <sheetProtection sheet="1" autoFilter="0" formatColumns="0" formatRows="0" objects="1" scenarios="1" spinCount="100000" saltValue="u/6mc1x0S0/27cWBQ3alTafMu407NoG7i1d9e3kgwNNWVZbwYWnbIPB7Df3QQqBLfW7oIG4N6wJ3wWLAJyDQ+w==" hashValue="+7jJypCdub9hmScdc2uCCTsjRclttuU7yDJ/O+5itoOG0fa8VmLqMgoY1hzLKlAh3OcnE3l7klafVE2eoNM0Dw==" algorithmName="SHA-512" password="CC35"/>
  <autoFilter ref="C119:K140"/>
  <mergeCells count="9">
    <mergeCell ref="E7:H7"/>
    <mergeCell ref="E9:H9"/>
    <mergeCell ref="E18:H18"/>
    <mergeCell ref="E27:H27"/>
    <mergeCell ref="E85:H85"/>
    <mergeCell ref="E87:H87"/>
    <mergeCell ref="E110:H110"/>
    <mergeCell ref="E112:H11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DESKTOP-9Q6BL5A\Ing. Juraj Danko</dc:creator>
  <cp:lastModifiedBy>DESKTOP-9Q6BL5A\Ing. Juraj Danko</cp:lastModifiedBy>
  <dcterms:created xsi:type="dcterms:W3CDTF">2019-11-07T03:54:03Z</dcterms:created>
  <dcterms:modified xsi:type="dcterms:W3CDTF">2019-11-07T03:54:06Z</dcterms:modified>
</cp:coreProperties>
</file>