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aaaaemail\"/>
    </mc:Choice>
  </mc:AlternateContent>
  <bookViews>
    <workbookView xWindow="0" yWindow="0" windowWidth="0" windowHeight="0"/>
  </bookViews>
  <sheets>
    <sheet name="Rekapitulácia stavby" sheetId="1" r:id="rId1"/>
    <sheet name="03 - Severna tribuna - mala" sheetId="2" r:id="rId2"/>
    <sheet name="04 - Južna tribuna - 250 ..." sheetId="3" r:id="rId3"/>
  </sheets>
  <definedNames>
    <definedName name="_xlnm.Print_Area" localSheetId="0">'Rekapitulácia stavby'!$D$4:$AO$76,'Rekapitulácia stavby'!$C$82:$AQ$97</definedName>
    <definedName name="_xlnm.Print_Titles" localSheetId="0">'Rekapitulácia stavby'!$92:$92</definedName>
    <definedName name="_xlnm._FilterDatabase" localSheetId="1" hidden="1">'03 - Severna tribuna - mala'!$C$131:$K$153</definedName>
    <definedName name="_xlnm.Print_Area" localSheetId="1">'03 - Severna tribuna - mala'!$C$4:$J$76,'03 - Severna tribuna - mala'!$C$82:$J$113,'03 - Severna tribuna - mala'!$C$119:$K$153</definedName>
    <definedName name="_xlnm.Print_Titles" localSheetId="1">'03 - Severna tribuna - mala'!$131:$131</definedName>
    <definedName name="_xlnm._FilterDatabase" localSheetId="2" hidden="1">'04 - Južna tribuna - 250 ...'!$C$131:$K$153</definedName>
    <definedName name="_xlnm.Print_Area" localSheetId="2">'04 - Južna tribuna - 250 ...'!$C$4:$J$76,'04 - Južna tribuna - 250 ...'!$C$82:$J$113,'04 - Južna tribuna - 250 ...'!$C$119:$K$153</definedName>
    <definedName name="_xlnm.Print_Titles" localSheetId="2">'04 - Južna tribuna - 250 ...'!$131:$131</definedName>
  </definedNames>
  <calcPr/>
</workbook>
</file>

<file path=xl/calcChain.xml><?xml version="1.0" encoding="utf-8"?>
<calcChain xmlns="http://schemas.openxmlformats.org/spreadsheetml/2006/main">
  <c i="3" l="1" r="J39"/>
  <c r="J38"/>
  <c i="1" r="AY96"/>
  <c i="3" r="J37"/>
  <c i="1" r="AX96"/>
  <c i="3"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7"/>
  <c r="BH137"/>
  <c r="BG137"/>
  <c r="BE137"/>
  <c r="T137"/>
  <c r="T136"/>
  <c r="R137"/>
  <c r="R136"/>
  <c r="P137"/>
  <c r="P136"/>
  <c r="BI135"/>
  <c r="BH135"/>
  <c r="BG135"/>
  <c r="BE135"/>
  <c r="T135"/>
  <c r="T134"/>
  <c r="T133"/>
  <c r="R135"/>
  <c r="R134"/>
  <c r="R133"/>
  <c r="P135"/>
  <c r="P134"/>
  <c r="P133"/>
  <c r="F128"/>
  <c r="F126"/>
  <c r="E124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F91"/>
  <c r="F89"/>
  <c r="E87"/>
  <c r="J24"/>
  <c r="E24"/>
  <c r="J92"/>
  <c r="J23"/>
  <c r="J21"/>
  <c r="E21"/>
  <c r="J128"/>
  <c r="J20"/>
  <c r="J18"/>
  <c r="E18"/>
  <c r="F129"/>
  <c r="J17"/>
  <c r="J12"/>
  <c r="J126"/>
  <c r="E7"/>
  <c r="E122"/>
  <c i="2" r="J39"/>
  <c r="J38"/>
  <c i="1" r="AY95"/>
  <c i="2" r="J37"/>
  <c i="1" r="AX95"/>
  <c i="2"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7"/>
  <c r="BH137"/>
  <c r="BG137"/>
  <c r="BE137"/>
  <c r="T137"/>
  <c r="T136"/>
  <c r="R137"/>
  <c r="R136"/>
  <c r="P137"/>
  <c r="P136"/>
  <c r="BI135"/>
  <c r="BH135"/>
  <c r="BG135"/>
  <c r="BE135"/>
  <c r="T135"/>
  <c r="T134"/>
  <c r="T133"/>
  <c r="R135"/>
  <c r="R134"/>
  <c r="R133"/>
  <c r="P135"/>
  <c r="P134"/>
  <c r="P133"/>
  <c r="F128"/>
  <c r="F126"/>
  <c r="E124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F91"/>
  <c r="F89"/>
  <c r="E87"/>
  <c r="J24"/>
  <c r="E24"/>
  <c r="J129"/>
  <c r="J23"/>
  <c r="J21"/>
  <c r="E21"/>
  <c r="J128"/>
  <c r="J20"/>
  <c r="J18"/>
  <c r="E18"/>
  <c r="F129"/>
  <c r="J17"/>
  <c r="J12"/>
  <c r="J126"/>
  <c r="E7"/>
  <c r="E122"/>
  <c i="1" r="L90"/>
  <c r="AM90"/>
  <c r="AM89"/>
  <c r="L89"/>
  <c r="AM87"/>
  <c r="L87"/>
  <c r="L85"/>
  <c r="L84"/>
  <c i="3" r="BK153"/>
  <c r="J153"/>
  <c r="BK152"/>
  <c r="J152"/>
  <c r="BK150"/>
  <c r="J150"/>
  <c r="BK149"/>
  <c r="J148"/>
  <c r="BK147"/>
  <c r="J146"/>
  <c r="J145"/>
  <c r="BK144"/>
  <c r="J143"/>
  <c r="BK142"/>
  <c r="BK141"/>
  <c r="BK140"/>
  <c r="J137"/>
  <c r="BK135"/>
  <c i="2" r="J153"/>
  <c r="BK152"/>
  <c r="BK150"/>
  <c r="J149"/>
  <c r="BK148"/>
  <c r="J147"/>
  <c r="BK146"/>
  <c r="J145"/>
  <c r="J144"/>
  <c r="J143"/>
  <c r="J142"/>
  <c r="J141"/>
  <c r="J140"/>
  <c r="J137"/>
  <c r="J135"/>
  <c i="3" r="J149"/>
  <c r="BK148"/>
  <c r="J147"/>
  <c r="BK146"/>
  <c r="BK145"/>
  <c r="J144"/>
  <c r="BK143"/>
  <c r="J142"/>
  <c r="J141"/>
  <c r="J140"/>
  <c r="BK137"/>
  <c r="J135"/>
  <c i="2" r="BK153"/>
  <c r="J152"/>
  <c r="J150"/>
  <c r="BK149"/>
  <c r="J148"/>
  <c r="BK147"/>
  <c r="J146"/>
  <c r="BK145"/>
  <c r="BK144"/>
  <c r="BK143"/>
  <c r="BK142"/>
  <c r="BK141"/>
  <c r="BK140"/>
  <c r="BK137"/>
  <c r="BK135"/>
  <c i="1" r="AS94"/>
  <c i="2" l="1" r="P139"/>
  <c r="T139"/>
  <c r="BK151"/>
  <c r="J151"/>
  <c r="J102"/>
  <c r="BK139"/>
  <c r="J139"/>
  <c r="J101"/>
  <c r="R139"/>
  <c r="P151"/>
  <c r="R151"/>
  <c r="T151"/>
  <c i="3" r="BK139"/>
  <c r="J139"/>
  <c r="J101"/>
  <c r="P139"/>
  <c r="R139"/>
  <c r="T139"/>
  <c r="BK151"/>
  <c r="J151"/>
  <c r="J102"/>
  <c r="P151"/>
  <c r="R151"/>
  <c r="T151"/>
  <c i="2" r="J89"/>
  <c r="J91"/>
  <c r="J92"/>
  <c r="BF135"/>
  <c r="BF137"/>
  <c r="BF147"/>
  <c r="BF149"/>
  <c r="BF150"/>
  <c r="BK134"/>
  <c r="J134"/>
  <c r="J98"/>
  <c r="BK136"/>
  <c r="J136"/>
  <c r="J99"/>
  <c i="3" r="J89"/>
  <c r="J91"/>
  <c r="J129"/>
  <c r="BF135"/>
  <c r="BF137"/>
  <c r="BF140"/>
  <c r="BF141"/>
  <c r="BF143"/>
  <c r="BF146"/>
  <c r="BF148"/>
  <c i="2" r="E85"/>
  <c r="F92"/>
  <c r="BF140"/>
  <c r="BF141"/>
  <c r="BF142"/>
  <c r="BF143"/>
  <c r="BF144"/>
  <c r="BF145"/>
  <c r="BF146"/>
  <c r="BF148"/>
  <c r="BF152"/>
  <c r="BF153"/>
  <c i="3" r="E85"/>
  <c r="F92"/>
  <c r="BF142"/>
  <c r="BF144"/>
  <c r="BF145"/>
  <c r="BF147"/>
  <c r="BF149"/>
  <c r="BF150"/>
  <c r="BF152"/>
  <c r="BF153"/>
  <c r="BK134"/>
  <c r="J134"/>
  <c r="J98"/>
  <c r="BK136"/>
  <c r="J136"/>
  <c r="J99"/>
  <c i="2" r="J35"/>
  <c i="1" r="AV95"/>
  <c i="2" r="F37"/>
  <c i="1" r="BB95"/>
  <c i="3" r="J35"/>
  <c i="1" r="AV96"/>
  <c i="3" r="F38"/>
  <c i="1" r="BC96"/>
  <c i="2" r="F39"/>
  <c i="1" r="BD95"/>
  <c i="2" r="F35"/>
  <c i="1" r="AZ95"/>
  <c i="2" r="F38"/>
  <c i="1" r="BC95"/>
  <c i="3" r="F35"/>
  <c i="1" r="AZ96"/>
  <c i="3" r="F37"/>
  <c i="1" r="BB96"/>
  <c i="3" r="F39"/>
  <c i="1" r="BD96"/>
  <c i="3" l="1" r="T138"/>
  <c r="T132"/>
  <c r="P138"/>
  <c r="P132"/>
  <c i="1" r="AU96"/>
  <c i="2" r="R138"/>
  <c r="R132"/>
  <c r="P138"/>
  <c r="P132"/>
  <c i="1" r="AU95"/>
  <c i="3" r="R138"/>
  <c r="R132"/>
  <c i="2" r="T138"/>
  <c r="T132"/>
  <c r="BK133"/>
  <c r="J133"/>
  <c r="J97"/>
  <c r="BK138"/>
  <c r="J138"/>
  <c r="J100"/>
  <c i="3" r="BK133"/>
  <c r="J133"/>
  <c r="J97"/>
  <c r="BK138"/>
  <c r="J138"/>
  <c r="J100"/>
  <c i="1" r="BB94"/>
  <c r="W31"/>
  <c r="BD94"/>
  <c r="W33"/>
  <c r="AZ94"/>
  <c r="AV94"/>
  <c r="AK29"/>
  <c r="BC94"/>
  <c r="AY94"/>
  <c i="2" l="1" r="BK132"/>
  <c r="J132"/>
  <c r="J96"/>
  <c r="J30"/>
  <c i="3" r="BK132"/>
  <c r="J132"/>
  <c r="J96"/>
  <c i="1" r="AU94"/>
  <c r="AX94"/>
  <c r="W29"/>
  <c r="W32"/>
  <c i="3" l="1" r="J30"/>
  <c i="2" r="J111"/>
  <c r="J105"/>
  <c r="J31"/>
  <c r="J32"/>
  <c i="1" r="AG95"/>
  <c i="2" l="1" r="BF111"/>
  <c r="J113"/>
  <c i="3" r="J111"/>
  <c r="J105"/>
  <c r="J31"/>
  <c r="J32"/>
  <c i="1" r="AG96"/>
  <c i="2" r="F36"/>
  <c i="1" r="BA95"/>
  <c i="3" l="1" r="BF111"/>
  <c i="2" r="J36"/>
  <c i="1" r="AW95"/>
  <c r="AT95"/>
  <c i="3" r="J113"/>
  <c i="1" r="AG94"/>
  <c r="AK26"/>
  <c i="3" r="J36"/>
  <c i="1" r="AW96"/>
  <c r="AT96"/>
  <c i="2" l="1" r="J41"/>
  <c i="3" r="J41"/>
  <c i="1" r="AN95"/>
  <c r="AN96"/>
  <c i="3" r="F36"/>
  <c i="1" r="BA96"/>
  <c r="BA94"/>
  <c r="AW94"/>
  <c r="AK30"/>
  <c r="AK35"/>
  <c l="1" r="W30"/>
  <c r="AT94"/>
  <c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<sst xmlns="http://schemas.openxmlformats.org/spreadsheetml/2006/main">
  <si>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</si>
  <si>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</si>
  <si>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</si>
  <si>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</si>
  <si>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{ee3f62dc-31a2-43a7-b958-46de9a74fb13}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</si>
  <si>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</si>
  <si>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</si>
  <si>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</si>
  <si>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</si>
  <si>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</si>
  <si>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</si>
  <si>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</si>
  <si>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13779-1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</si>
  <si>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</si>
  <si>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</si>
  <si>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Slavoj Trebišov - tribuny</t>
  </si>
  <si>
    <t>JKSO:</t>
  </si>
  <si>
    <t>KS:</t>
  </si>
  <si>
    <t>Miesto:</t>
  </si>
  <si>
    <t xml:space="preserve">Trebišov </t>
  </si>
  <si>
    <t>Dátum:</t>
  </si>
  <si>
    <t>31. 10. 2019</t>
  </si>
  <si>
    <t>Objednávateľ:</t>
  </si>
  <si>
    <t>IČO:</t>
  </si>
  <si>
    <t xml:space="preserve">Mesto Trebišov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</si>
  <si>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</si>
  <si>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</si>
  <si>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</si>
  <si>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</si>
  <si>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</si>
  <si>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</si>
  <si>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</si>
  <si>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</si>
  <si>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</si>
  <si>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</si>
  <si>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</si>
  <si>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</si>
  <si>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</si>
  <si>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</si>
  <si>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</si>
  <si>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</si>
  <si>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</si>
  <si>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</si>
  <si>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</si>
  <si>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</si>
  <si>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</si>
  <si>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</si>
  <si>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</si>
  <si>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</si>
  <si>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</si>
  <si>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</si>
  <si>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</si>
  <si>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</si>
  <si>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</si>
  <si>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</si>
  <si>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</si>
  <si>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</si>
  <si>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</si>
  <si>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</si>
  <si>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</si>
  <si>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</si>
  <si>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</si>
  <si>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</si>
  <si>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</si>
  <si>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</si>
  <si>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</si>
  <si>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</si>
  <si>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</si>
  <si>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</si>
  <si>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</si>
  <si>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</si>
  <si>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</si>
  <si>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</si>
  <si>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</si>
  <si>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</si>
  <si>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</si>
  <si>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</si>
  <si>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</si>
  <si>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</si>
  <si>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03</t>
  </si>
  <si>
    <t>Severna tribuna - mala</t>
  </si>
  <si>
    <t>STA</t>
  </si>
  <si>
    <t>1</t>
  </si>
  <si>
    <t>{29f99357-ff9c-434e-afdc-00a076641649}</t>
  </si>
  <si>
    <t>04</t>
  </si>
  <si>
    <t xml:space="preserve">Južna tribuna - 250 sedadiel </t>
  </si>
  <si>
    <t>{eeb9093a-e59d-471a-a95b-d37ed1224ada}</t>
  </si>
  <si>
    <t>KRYCÍ LIST ROZPOČTU</t>
  </si>
  <si>
    <t>Objekt:</t>
  </si>
  <si>
    <t>03 - Severna tribuna - mala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</si>
  <si>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</si>
  <si>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</si>
  <si>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</si>
  <si>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</si>
  <si>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</si>
  <si>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</si>
  <si>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</si>
  <si>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</si>
  <si>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2 - Zakladanie</t>
  </si>
  <si>
    <t xml:space="preserve">    99 - Presun hmôt HSV</t>
  </si>
  <si>
    <t>PSV - Práce a dodávky PSV</t>
  </si>
  <si>
    <t xml:space="preserve">    767 - Konštrukcie doplnkové kovové</t>
  </si>
  <si>
    <t xml:space="preserve">    783 - Nátery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</si>
  <si>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</si>
  <si>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</si>
  <si>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</si>
  <si>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</si>
  <si>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</si>
  <si>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</si>
  <si>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</si>
  <si>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</si>
  <si>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</si>
  <si>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</si>
  <si>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</si>
  <si>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</si>
  <si>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</si>
  <si>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</si>
  <si>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</si>
  <si>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</si>
  <si>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</si>
  <si>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</si>
  <si>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</si>
  <si>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</si>
  <si>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</si>
  <si>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</si>
  <si>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</si>
  <si>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</si>
  <si>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</si>
  <si>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</si>
  <si>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Zakladanie</t>
  </si>
  <si>
    <t>4</t>
  </si>
  <si>
    <t>K</t>
  </si>
  <si>
    <t>275321411</t>
  </si>
  <si>
    <t>Betón základových pätiek, železový (bez výstuže), tr. C 25/30</t>
  </si>
  <si>
    <t>m3</t>
  </si>
  <si>
    <t>915283919</t>
  </si>
  <si>
    <t>99</t>
  </si>
  <si>
    <t>Presun hmôt HSV</t>
  </si>
  <si>
    <t>5</t>
  </si>
  <si>
    <t>998011001</t>
  </si>
  <si>
    <t xml:space="preserve">Presun hmôt pre budovy  (801, 803, 812), zvislá konštr. z tehál, tvárnic, z kovu výšky do 6 m</t>
  </si>
  <si>
    <t>t</t>
  </si>
  <si>
    <t>-1948262016</t>
  </si>
  <si>
    <t>PSV</t>
  </si>
  <si>
    <t>Práce a dodávky PSV</t>
  </si>
  <si>
    <t>767</t>
  </si>
  <si>
    <t>Konštrukcie doplnkové kovové</t>
  </si>
  <si>
    <t>6</t>
  </si>
  <si>
    <t>767995105</t>
  </si>
  <si>
    <t>Montáž ostatných atypických kovových stavebných doplnkových konštrukcií nad 50 do 100 kg</t>
  </si>
  <si>
    <t>kg</t>
  </si>
  <si>
    <t>16</t>
  </si>
  <si>
    <t>-195406811</t>
  </si>
  <si>
    <t>7</t>
  </si>
  <si>
    <t>M</t>
  </si>
  <si>
    <t>133830000200</t>
  </si>
  <si>
    <t>Tyč oceľová stredná prierezu IPE 16 mm, ozn. 11 373, podľa EN ISO S235JRG1</t>
  </si>
  <si>
    <t>32</t>
  </si>
  <si>
    <t>-47526772</t>
  </si>
  <si>
    <t>8</t>
  </si>
  <si>
    <t>145820000400</t>
  </si>
  <si>
    <t>Profil oceľový 80x4 mm 3x ťahaný tenkostenný uzavretý obdĺžnikový</t>
  </si>
  <si>
    <t>716634427</t>
  </si>
  <si>
    <t>9</t>
  </si>
  <si>
    <t>133840000400</t>
  </si>
  <si>
    <t>Tyč oceľová prierezu UPE 16 mm, ozn. 11 373, podľa EN ISO S185</t>
  </si>
  <si>
    <t>-573364624</t>
  </si>
  <si>
    <t>10</t>
  </si>
  <si>
    <t>145540000400</t>
  </si>
  <si>
    <t>Profil oceľový 40x3 mm zváraný tenkostenný uzavretý štvorcový</t>
  </si>
  <si>
    <t>-613194330</t>
  </si>
  <si>
    <t>11</t>
  </si>
  <si>
    <t>154150004300</t>
  </si>
  <si>
    <t>Profil oceľový 40x40x4,0 mm tenkostenný otvorený tvaru L nerovnoramenný ozn.11 373 (EN S235JRG1)</t>
  </si>
  <si>
    <t>-121332700</t>
  </si>
  <si>
    <t>12</t>
  </si>
  <si>
    <t>154150004700</t>
  </si>
  <si>
    <t>Profil oceľový 60x60x6 mm tenkostenný otvorený tvaru L nerovnoramenný ozn.11 373 (EN S235JRG1)</t>
  </si>
  <si>
    <t>913265769</t>
  </si>
  <si>
    <t>13</t>
  </si>
  <si>
    <t>151410000200</t>
  </si>
  <si>
    <t>Oceľ pásová 0,2x22 mm obalová ozn.11 343.25 (EN S195T)</t>
  </si>
  <si>
    <t>-523812905</t>
  </si>
  <si>
    <t>14</t>
  </si>
  <si>
    <t>132330000100</t>
  </si>
  <si>
    <t>Tyč oceľová jemná prierezu T 40,, podľa EN alebo EN ISO S185</t>
  </si>
  <si>
    <t>-1479098473</t>
  </si>
  <si>
    <t>15</t>
  </si>
  <si>
    <t>136110033700</t>
  </si>
  <si>
    <t>Plech oceľový hrubý 42x1500x3000 mm, ozn. 11 375.0, podľa EN S235JRH</t>
  </si>
  <si>
    <t>-567257959</t>
  </si>
  <si>
    <t>998767101</t>
  </si>
  <si>
    <t>Presun hmôt pre kovové stavebné doplnkové konštrukcie v objektoch výšky do 6 m</t>
  </si>
  <si>
    <t>-980764943</t>
  </si>
  <si>
    <t>783</t>
  </si>
  <si>
    <t>Nátery</t>
  </si>
  <si>
    <t>17</t>
  </si>
  <si>
    <t>783222100</t>
  </si>
  <si>
    <t>Nátery kov.stav.doplnk.konštr. syntetické farby šedej na vzduchu schnúce dvojnásobné - 70µm</t>
  </si>
  <si>
    <t>m2</t>
  </si>
  <si>
    <t>-1073174249</t>
  </si>
  <si>
    <t>18</t>
  </si>
  <si>
    <t>783226100</t>
  </si>
  <si>
    <t>Nátery kov.stav.doplnk.konštr. syntetické na vzduchu schnúce základný - 35µm</t>
  </si>
  <si>
    <t>1001857873</t>
  </si>
  <si>
    <t xml:space="preserve">04 - Južna tribuna - 250 sedadiel </t>
  </si>
  <si>
    <t>1327623203</t>
  </si>
  <si>
    <t>419757052</t>
  </si>
  <si>
    <t>3</t>
  </si>
  <si>
    <t>767995106</t>
  </si>
  <si>
    <t>Montáž ostatných atypických kovových stavebných doplnkových konštrukcií nad 100 do 250 kg</t>
  </si>
  <si>
    <t>-2129846267</t>
  </si>
  <si>
    <t>-504288770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</si>
</sst>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2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4" fontId="2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1" fillId="5" borderId="0" xfId="0" applyFont="1" applyFill="1" applyAlignment="1">
      <alignment horizontal="left" vertical="center"/>
    </xf>
    <xf numFmtId="4" fontId="21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2" xfId="0" applyFont="1" applyBorder="1" applyAlignment="1" applyProtection="1">
      <alignment horizontal="center" vertical="center"/>
      <protection locked="0"/>
    </xf>
    <xf numFmtId="49" fontId="32" fillId="0" borderId="22" xfId="0" applyNumberFormat="1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167" fontId="32" fillId="0" borderId="22" xfId="0" applyNumberFormat="1" applyFont="1" applyBorder="1" applyAlignment="1" applyProtection="1">
      <alignment vertical="center"/>
      <protection locked="0"/>
    </xf>
    <xf numFmtId="167" fontId="32" fillId="3" borderId="22" xfId="0" applyNumberFormat="1" applyFont="1" applyFill="1" applyBorder="1" applyAlignment="1" applyProtection="1">
      <alignment vertical="center"/>
      <protection locked="0"/>
    </xf>
    <xf numFmtId="0" fontId="33" fillId="0" borderId="22" xfId="0" applyFont="1" applyBorder="1" applyAlignment="1" applyProtection="1">
      <alignment vertical="center"/>
      <protection locked="0"/>
    </xf>
    <xf numFmtId="0" fontId="33" fillId="0" borderId="3" xfId="0" applyFont="1" applyBorder="1" applyAlignment="1">
      <alignment vertical="center"/>
    </xf>
    <xf numFmtId="0" fontId="32" fillId="3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29</v>
      </c>
      <c r="AK17" s="28" t="s">
        <v>25</v>
      </c>
      <c r="AN17" s="23" t="s">
        <v>1</v>
      </c>
      <c r="AR17" s="18"/>
      <c r="BE17" s="27"/>
      <c r="BS17" s="15" t="s">
        <v>30</v>
      </c>
    </row>
    <row r="18" s="1" customFormat="1" ht="6.96" customHeight="1">
      <c r="B18" s="18"/>
      <c r="AR18" s="18"/>
      <c r="BE18" s="27"/>
      <c r="BS18" s="15" t="s">
        <v>31</v>
      </c>
    </row>
    <row r="19" s="1" customFormat="1" ht="12" customHeight="1">
      <c r="B19" s="18"/>
      <c r="D19" s="28" t="s">
        <v>32</v>
      </c>
      <c r="AK19" s="28" t="s">
        <v>23</v>
      </c>
      <c r="AN19" s="23" t="s">
        <v>1</v>
      </c>
      <c r="AR19" s="18"/>
      <c r="BE19" s="27"/>
      <c r="BS19" s="15" t="s">
        <v>31</v>
      </c>
    </row>
    <row r="20" s="1" customFormat="1" ht="18.48" customHeight="1">
      <c r="B20" s="18"/>
      <c r="E20" s="23" t="s">
        <v>29</v>
      </c>
      <c r="AK20" s="28" t="s">
        <v>25</v>
      </c>
      <c r="AN20" s="23" t="s">
        <v>1</v>
      </c>
      <c r="AR20" s="18"/>
      <c r="BE20" s="27"/>
      <c r="BS20" s="15" t="s">
        <v>30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33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34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35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36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37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38</v>
      </c>
      <c r="E29" s="3"/>
      <c r="F29" s="28" t="s">
        <v>39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40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41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42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43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44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45</v>
      </c>
      <c r="U35" s="46"/>
      <c r="V35" s="46"/>
      <c r="W35" s="46"/>
      <c r="X35" s="48" t="s">
        <v>46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47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48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49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50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49</v>
      </c>
      <c r="AI60" s="37"/>
      <c r="AJ60" s="37"/>
      <c r="AK60" s="37"/>
      <c r="AL60" s="37"/>
      <c r="AM60" s="54" t="s">
        <v>50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51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52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49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50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49</v>
      </c>
      <c r="AI75" s="37"/>
      <c r="AJ75" s="37"/>
      <c r="AK75" s="37"/>
      <c r="AL75" s="37"/>
      <c r="AM75" s="54" t="s">
        <v>50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53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13779-1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Slavoj Trebišov - tribuny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Trebišov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31. 10. 2019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 xml:space="preserve">Mesto Trebišov 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54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32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55</v>
      </c>
      <c r="D92" s="76"/>
      <c r="E92" s="76"/>
      <c r="F92" s="76"/>
      <c r="G92" s="76"/>
      <c r="H92" s="77"/>
      <c r="I92" s="78" t="s">
        <v>56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57</v>
      </c>
      <c r="AH92" s="76"/>
      <c r="AI92" s="76"/>
      <c r="AJ92" s="76"/>
      <c r="AK92" s="76"/>
      <c r="AL92" s="76"/>
      <c r="AM92" s="76"/>
      <c r="AN92" s="78" t="s">
        <v>58</v>
      </c>
      <c r="AO92" s="76"/>
      <c r="AP92" s="80"/>
      <c r="AQ92" s="81" t="s">
        <v>59</v>
      </c>
      <c r="AR92" s="35"/>
      <c r="AS92" s="82" t="s">
        <v>60</v>
      </c>
      <c r="AT92" s="83" t="s">
        <v>61</v>
      </c>
      <c r="AU92" s="83" t="s">
        <v>62</v>
      </c>
      <c r="AV92" s="83" t="s">
        <v>63</v>
      </c>
      <c r="AW92" s="83" t="s">
        <v>64</v>
      </c>
      <c r="AX92" s="83" t="s">
        <v>65</v>
      </c>
      <c r="AY92" s="83" t="s">
        <v>66</v>
      </c>
      <c r="AZ92" s="83" t="s">
        <v>67</v>
      </c>
      <c r="BA92" s="83" t="s">
        <v>68</v>
      </c>
      <c r="BB92" s="83" t="s">
        <v>69</v>
      </c>
      <c r="BC92" s="83" t="s">
        <v>70</v>
      </c>
      <c r="BD92" s="84" t="s">
        <v>71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72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ROUND(SUM(AG95:AG96),2)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ROUND(SUM(AS95:AS96),2)</f>
        <v>0</v>
      </c>
      <c r="AT94" s="95">
        <f>ROUND(SUM(AV94:AW94),2)</f>
        <v>0</v>
      </c>
      <c r="AU94" s="96">
        <f>ROUND(SUM(AU95:AU96),5)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ROUND(SUM(AZ95:AZ96),2)</f>
        <v>0</v>
      </c>
      <c r="BA94" s="95">
        <f>ROUND(SUM(BA95:BA96),2)</f>
        <v>0</v>
      </c>
      <c r="BB94" s="95">
        <f>ROUND(SUM(BB95:BB96),2)</f>
        <v>0</v>
      </c>
      <c r="BC94" s="95">
        <f>ROUND(SUM(BC95:BC96),2)</f>
        <v>0</v>
      </c>
      <c r="BD94" s="97">
        <f>ROUND(SUM(BD95:BD96),2)</f>
        <v>0</v>
      </c>
      <c r="BE94" s="6"/>
      <c r="BS94" s="98" t="s">
        <v>73</v>
      </c>
      <c r="BT94" s="98" t="s">
        <v>74</v>
      </c>
      <c r="BU94" s="99" t="s">
        <v>75</v>
      </c>
      <c r="BV94" s="98" t="s">
        <v>76</v>
      </c>
      <c r="BW94" s="98" t="s">
        <v>4</v>
      </c>
      <c r="BX94" s="98" t="s">
        <v>77</v>
      </c>
      <c r="CL94" s="98" t="s">
        <v>1</v>
      </c>
    </row>
    <row r="95" s="7" customFormat="1" ht="16.5" customHeight="1">
      <c r="A95" s="100" t="s">
        <v>78</v>
      </c>
      <c r="B95" s="101"/>
      <c r="C95" s="102"/>
      <c r="D95" s="103" t="s">
        <v>79</v>
      </c>
      <c r="E95" s="103"/>
      <c r="F95" s="103"/>
      <c r="G95" s="103"/>
      <c r="H95" s="103"/>
      <c r="I95" s="104"/>
      <c r="J95" s="103" t="s">
        <v>80</v>
      </c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5">
        <f>'03 - Severna tribuna - mala'!J32</f>
        <v>0</v>
      </c>
      <c r="AH95" s="104"/>
      <c r="AI95" s="104"/>
      <c r="AJ95" s="104"/>
      <c r="AK95" s="104"/>
      <c r="AL95" s="104"/>
      <c r="AM95" s="104"/>
      <c r="AN95" s="105">
        <f>SUM(AG95,AT95)</f>
        <v>0</v>
      </c>
      <c r="AO95" s="104"/>
      <c r="AP95" s="104"/>
      <c r="AQ95" s="106" t="s">
        <v>81</v>
      </c>
      <c r="AR95" s="101"/>
      <c r="AS95" s="107">
        <v>0</v>
      </c>
      <c r="AT95" s="108">
        <f>ROUND(SUM(AV95:AW95),2)</f>
        <v>0</v>
      </c>
      <c r="AU95" s="109">
        <f>'03 - Severna tribuna - mala'!P132</f>
        <v>0</v>
      </c>
      <c r="AV95" s="108">
        <f>'03 - Severna tribuna - mala'!J35</f>
        <v>0</v>
      </c>
      <c r="AW95" s="108">
        <f>'03 - Severna tribuna - mala'!J36</f>
        <v>0</v>
      </c>
      <c r="AX95" s="108">
        <f>'03 - Severna tribuna - mala'!J37</f>
        <v>0</v>
      </c>
      <c r="AY95" s="108">
        <f>'03 - Severna tribuna - mala'!J38</f>
        <v>0</v>
      </c>
      <c r="AZ95" s="108">
        <f>'03 - Severna tribuna - mala'!F35</f>
        <v>0</v>
      </c>
      <c r="BA95" s="108">
        <f>'03 - Severna tribuna - mala'!F36</f>
        <v>0</v>
      </c>
      <c r="BB95" s="108">
        <f>'03 - Severna tribuna - mala'!F37</f>
        <v>0</v>
      </c>
      <c r="BC95" s="108">
        <f>'03 - Severna tribuna - mala'!F38</f>
        <v>0</v>
      </c>
      <c r="BD95" s="110">
        <f>'03 - Severna tribuna - mala'!F39</f>
        <v>0</v>
      </c>
      <c r="BE95" s="7"/>
      <c r="BT95" s="111" t="s">
        <v>82</v>
      </c>
      <c r="BV95" s="111" t="s">
        <v>76</v>
      </c>
      <c r="BW95" s="111" t="s">
        <v>83</v>
      </c>
      <c r="BX95" s="111" t="s">
        <v>4</v>
      </c>
      <c r="CL95" s="111" t="s">
        <v>1</v>
      </c>
      <c r="CM95" s="111" t="s">
        <v>74</v>
      </c>
    </row>
    <row r="96" s="7" customFormat="1" ht="16.5" customHeight="1">
      <c r="A96" s="100" t="s">
        <v>78</v>
      </c>
      <c r="B96" s="101"/>
      <c r="C96" s="102"/>
      <c r="D96" s="103" t="s">
        <v>84</v>
      </c>
      <c r="E96" s="103"/>
      <c r="F96" s="103"/>
      <c r="G96" s="103"/>
      <c r="H96" s="103"/>
      <c r="I96" s="104"/>
      <c r="J96" s="103" t="s">
        <v>85</v>
      </c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5">
        <f>'04 - Južna tribuna - 250 ...'!J32</f>
        <v>0</v>
      </c>
      <c r="AH96" s="104"/>
      <c r="AI96" s="104"/>
      <c r="AJ96" s="104"/>
      <c r="AK96" s="104"/>
      <c r="AL96" s="104"/>
      <c r="AM96" s="104"/>
      <c r="AN96" s="105">
        <f>SUM(AG96,AT96)</f>
        <v>0</v>
      </c>
      <c r="AO96" s="104"/>
      <c r="AP96" s="104"/>
      <c r="AQ96" s="106" t="s">
        <v>81</v>
      </c>
      <c r="AR96" s="101"/>
      <c r="AS96" s="112">
        <v>0</v>
      </c>
      <c r="AT96" s="113">
        <f>ROUND(SUM(AV96:AW96),2)</f>
        <v>0</v>
      </c>
      <c r="AU96" s="114">
        <f>'04 - Južna tribuna - 250 ...'!P132</f>
        <v>0</v>
      </c>
      <c r="AV96" s="113">
        <f>'04 - Južna tribuna - 250 ...'!J35</f>
        <v>0</v>
      </c>
      <c r="AW96" s="113">
        <f>'04 - Južna tribuna - 250 ...'!J36</f>
        <v>0</v>
      </c>
      <c r="AX96" s="113">
        <f>'04 - Južna tribuna - 250 ...'!J37</f>
        <v>0</v>
      </c>
      <c r="AY96" s="113">
        <f>'04 - Južna tribuna - 250 ...'!J38</f>
        <v>0</v>
      </c>
      <c r="AZ96" s="113">
        <f>'04 - Južna tribuna - 250 ...'!F35</f>
        <v>0</v>
      </c>
      <c r="BA96" s="113">
        <f>'04 - Južna tribuna - 250 ...'!F36</f>
        <v>0</v>
      </c>
      <c r="BB96" s="113">
        <f>'04 - Južna tribuna - 250 ...'!F37</f>
        <v>0</v>
      </c>
      <c r="BC96" s="113">
        <f>'04 - Južna tribuna - 250 ...'!F38</f>
        <v>0</v>
      </c>
      <c r="BD96" s="115">
        <f>'04 - Južna tribuna - 250 ...'!F39</f>
        <v>0</v>
      </c>
      <c r="BE96" s="7"/>
      <c r="BT96" s="111" t="s">
        <v>82</v>
      </c>
      <c r="BV96" s="111" t="s">
        <v>76</v>
      </c>
      <c r="BW96" s="111" t="s">
        <v>86</v>
      </c>
      <c r="BX96" s="111" t="s">
        <v>4</v>
      </c>
      <c r="CL96" s="111" t="s">
        <v>1</v>
      </c>
      <c r="CM96" s="111" t="s">
        <v>74</v>
      </c>
    </row>
    <row r="97" s="2" customFormat="1" ht="30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  <row r="98" s="2" customFormat="1" ht="6.96" customHeight="1">
      <c r="A98" s="34"/>
      <c r="B98" s="56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35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</row>
  </sheetData>
  <mergeCells count="46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  <mergeCell ref="AR2:BE2"/>
  </mergeCells>
  <hyperlinks>
    <hyperlink ref="A95" location="'03 - Severna tribuna - mala'!C2" display="/"/>
    <hyperlink ref="A96" location="'04 - Južna tribuna - 250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16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83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87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16.5" customHeight="1">
      <c r="B7" s="18"/>
      <c r="E7" s="119" t="str">
        <f>'Rekapitulácia stavby'!K6</f>
        <v>Slavoj Trebišov - tribuny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88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89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31. 10. 2019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121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90</v>
      </c>
      <c r="E30" s="34"/>
      <c r="F30" s="34"/>
      <c r="G30" s="34"/>
      <c r="H30" s="34"/>
      <c r="I30" s="120"/>
      <c r="J30" s="127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8" t="s">
        <v>91</v>
      </c>
      <c r="E31" s="34"/>
      <c r="F31" s="34"/>
      <c r="G31" s="34"/>
      <c r="H31" s="34"/>
      <c r="I31" s="120"/>
      <c r="J31" s="127">
        <f>J105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29" t="s">
        <v>34</v>
      </c>
      <c r="E32" s="34"/>
      <c r="F32" s="34"/>
      <c r="G32" s="34"/>
      <c r="H32" s="34"/>
      <c r="I32" s="120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12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130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1" t="s">
        <v>38</v>
      </c>
      <c r="E35" s="28" t="s">
        <v>39</v>
      </c>
      <c r="F35" s="132">
        <f>ROUND((SUM(BE105:BE112) + SUM(BE132:BE153)),  2)</f>
        <v>0</v>
      </c>
      <c r="G35" s="34"/>
      <c r="H35" s="34"/>
      <c r="I35" s="133">
        <v>0.20000000000000001</v>
      </c>
      <c r="J35" s="132">
        <f>ROUND(((SUM(BE105:BE112) + SUM(BE132:BE153))*I35),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32">
        <f>ROUND((SUM(BF105:BF112) + SUM(BF132:BF153)),  2)</f>
        <v>0</v>
      </c>
      <c r="G36" s="34"/>
      <c r="H36" s="34"/>
      <c r="I36" s="133">
        <v>0.20000000000000001</v>
      </c>
      <c r="J36" s="132">
        <f>ROUND(((SUM(BF105:BF112) + SUM(BF132:BF153))*I36),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32">
        <f>ROUND((SUM(BG105:BG112) + SUM(BG132:BG153)),  2)</f>
        <v>0</v>
      </c>
      <c r="G37" s="34"/>
      <c r="H37" s="34"/>
      <c r="I37" s="133">
        <v>0.20000000000000001</v>
      </c>
      <c r="J37" s="132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32">
        <f>ROUND((SUM(BH105:BH112) + SUM(BH132:BH153)),  2)</f>
        <v>0</v>
      </c>
      <c r="G38" s="34"/>
      <c r="H38" s="34"/>
      <c r="I38" s="133">
        <v>0.20000000000000001</v>
      </c>
      <c r="J38" s="132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32">
        <f>ROUND((SUM(BI105:BI112) + SUM(BI132:BI153)),  2)</f>
        <v>0</v>
      </c>
      <c r="G39" s="34"/>
      <c r="H39" s="34"/>
      <c r="I39" s="133">
        <v>0</v>
      </c>
      <c r="J39" s="132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34"/>
      <c r="D41" s="135" t="s">
        <v>44</v>
      </c>
      <c r="E41" s="77"/>
      <c r="F41" s="77"/>
      <c r="G41" s="136" t="s">
        <v>45</v>
      </c>
      <c r="H41" s="137" t="s">
        <v>46</v>
      </c>
      <c r="I41" s="138"/>
      <c r="J41" s="139">
        <f>SUM(J32:J39)</f>
        <v>0</v>
      </c>
      <c r="K41" s="140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120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141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42" t="s">
        <v>50</v>
      </c>
      <c r="G61" s="54" t="s">
        <v>49</v>
      </c>
      <c r="H61" s="37"/>
      <c r="I61" s="143"/>
      <c r="J61" s="144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14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42" t="s">
        <v>50</v>
      </c>
      <c r="G76" s="54" t="s">
        <v>49</v>
      </c>
      <c r="H76" s="37"/>
      <c r="I76" s="143"/>
      <c r="J76" s="144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6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7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92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9" t="str">
        <f>E7</f>
        <v>Slavoj Trebišov - tribuny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88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03 - Severna tribuna - mala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Trebišov </v>
      </c>
      <c r="G89" s="34"/>
      <c r="H89" s="34"/>
      <c r="I89" s="121" t="s">
        <v>20</v>
      </c>
      <c r="J89" s="65" t="str">
        <f>IF(J12="","",J12)</f>
        <v>31. 10. 2019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Mesto Trebišov 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8" t="s">
        <v>93</v>
      </c>
      <c r="D94" s="134"/>
      <c r="E94" s="134"/>
      <c r="F94" s="134"/>
      <c r="G94" s="134"/>
      <c r="H94" s="134"/>
      <c r="I94" s="149"/>
      <c r="J94" s="150" t="s">
        <v>94</v>
      </c>
      <c r="K94" s="1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51" t="s">
        <v>95</v>
      </c>
      <c r="D96" s="34"/>
      <c r="E96" s="34"/>
      <c r="F96" s="34"/>
      <c r="G96" s="34"/>
      <c r="H96" s="34"/>
      <c r="I96" s="120"/>
      <c r="J96" s="92">
        <f>J132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96</v>
      </c>
    </row>
    <row r="97" s="9" customFormat="1" ht="24.96" customHeight="1">
      <c r="A97" s="9"/>
      <c r="B97" s="152"/>
      <c r="C97" s="9"/>
      <c r="D97" s="153" t="s">
        <v>97</v>
      </c>
      <c r="E97" s="154"/>
      <c r="F97" s="154"/>
      <c r="G97" s="154"/>
      <c r="H97" s="154"/>
      <c r="I97" s="155"/>
      <c r="J97" s="156">
        <f>J133</f>
        <v>0</v>
      </c>
      <c r="K97" s="9"/>
      <c r="L97" s="152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7"/>
      <c r="C98" s="10"/>
      <c r="D98" s="158" t="s">
        <v>98</v>
      </c>
      <c r="E98" s="159"/>
      <c r="F98" s="159"/>
      <c r="G98" s="159"/>
      <c r="H98" s="159"/>
      <c r="I98" s="160"/>
      <c r="J98" s="161">
        <f>J134</f>
        <v>0</v>
      </c>
      <c r="K98" s="10"/>
      <c r="L98" s="157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7"/>
      <c r="C99" s="10"/>
      <c r="D99" s="158" t="s">
        <v>99</v>
      </c>
      <c r="E99" s="159"/>
      <c r="F99" s="159"/>
      <c r="G99" s="159"/>
      <c r="H99" s="159"/>
      <c r="I99" s="160"/>
      <c r="J99" s="161">
        <f>J136</f>
        <v>0</v>
      </c>
      <c r="K99" s="10"/>
      <c r="L99" s="157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52"/>
      <c r="C100" s="9"/>
      <c r="D100" s="153" t="s">
        <v>100</v>
      </c>
      <c r="E100" s="154"/>
      <c r="F100" s="154"/>
      <c r="G100" s="154"/>
      <c r="H100" s="154"/>
      <c r="I100" s="155"/>
      <c r="J100" s="156">
        <f>J138</f>
        <v>0</v>
      </c>
      <c r="K100" s="9"/>
      <c r="L100" s="152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10" customFormat="1" ht="19.92" customHeight="1">
      <c r="A101" s="10"/>
      <c r="B101" s="157"/>
      <c r="C101" s="10"/>
      <c r="D101" s="158" t="s">
        <v>101</v>
      </c>
      <c r="E101" s="159"/>
      <c r="F101" s="159"/>
      <c r="G101" s="159"/>
      <c r="H101" s="159"/>
      <c r="I101" s="160"/>
      <c r="J101" s="161">
        <f>J139</f>
        <v>0</v>
      </c>
      <c r="K101" s="10"/>
      <c r="L101" s="157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7"/>
      <c r="C102" s="10"/>
      <c r="D102" s="158" t="s">
        <v>102</v>
      </c>
      <c r="E102" s="159"/>
      <c r="F102" s="159"/>
      <c r="G102" s="159"/>
      <c r="H102" s="159"/>
      <c r="I102" s="160"/>
      <c r="J102" s="161">
        <f>J151</f>
        <v>0</v>
      </c>
      <c r="K102" s="10"/>
      <c r="L102" s="157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4"/>
      <c r="B103" s="35"/>
      <c r="C103" s="34"/>
      <c r="D103" s="34"/>
      <c r="E103" s="34"/>
      <c r="F103" s="34"/>
      <c r="G103" s="34"/>
      <c r="H103" s="34"/>
      <c r="I103" s="120"/>
      <c r="J103" s="34"/>
      <c r="K103" s="34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6.96" customHeight="1">
      <c r="A104" s="34"/>
      <c r="B104" s="35"/>
      <c r="C104" s="34"/>
      <c r="D104" s="34"/>
      <c r="E104" s="34"/>
      <c r="F104" s="34"/>
      <c r="G104" s="34"/>
      <c r="H104" s="34"/>
      <c r="I104" s="120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29.28" customHeight="1">
      <c r="A105" s="34"/>
      <c r="B105" s="35"/>
      <c r="C105" s="151" t="s">
        <v>103</v>
      </c>
      <c r="D105" s="34"/>
      <c r="E105" s="34"/>
      <c r="F105" s="34"/>
      <c r="G105" s="34"/>
      <c r="H105" s="34"/>
      <c r="I105" s="120"/>
      <c r="J105" s="162">
        <f>ROUND(J106 + J107 + J108 + J109 + J110 + J111,2)</f>
        <v>0</v>
      </c>
      <c r="K105" s="34"/>
      <c r="L105" s="51"/>
      <c r="N105" s="163" t="s">
        <v>38</v>
      </c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18" customHeight="1">
      <c r="A106" s="34"/>
      <c r="B106" s="164"/>
      <c r="C106" s="120"/>
      <c r="D106" s="165" t="s">
        <v>104</v>
      </c>
      <c r="E106" s="166"/>
      <c r="F106" s="166"/>
      <c r="G106" s="120"/>
      <c r="H106" s="120"/>
      <c r="I106" s="120"/>
      <c r="J106" s="167">
        <v>0</v>
      </c>
      <c r="K106" s="120"/>
      <c r="L106" s="168"/>
      <c r="M106" s="169"/>
      <c r="N106" s="170" t="s">
        <v>40</v>
      </c>
      <c r="O106" s="169"/>
      <c r="P106" s="169"/>
      <c r="Q106" s="169"/>
      <c r="R106" s="169"/>
      <c r="S106" s="120"/>
      <c r="T106" s="120"/>
      <c r="U106" s="120"/>
      <c r="V106" s="120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69"/>
      <c r="AG106" s="169"/>
      <c r="AH106" s="169"/>
      <c r="AI106" s="169"/>
      <c r="AJ106" s="169"/>
      <c r="AK106" s="169"/>
      <c r="AL106" s="169"/>
      <c r="AM106" s="169"/>
      <c r="AN106" s="169"/>
      <c r="AO106" s="169"/>
      <c r="AP106" s="169"/>
      <c r="AQ106" s="169"/>
      <c r="AR106" s="169"/>
      <c r="AS106" s="169"/>
      <c r="AT106" s="169"/>
      <c r="AU106" s="169"/>
      <c r="AV106" s="169"/>
      <c r="AW106" s="169"/>
      <c r="AX106" s="169"/>
      <c r="AY106" s="171" t="s">
        <v>105</v>
      </c>
      <c r="AZ106" s="169"/>
      <c r="BA106" s="169"/>
      <c r="BB106" s="169"/>
      <c r="BC106" s="169"/>
      <c r="BD106" s="169"/>
      <c r="BE106" s="172">
        <f>IF(N106="základná",J106,0)</f>
        <v>0</v>
      </c>
      <c r="BF106" s="172">
        <f>IF(N106="znížená",J106,0)</f>
        <v>0</v>
      </c>
      <c r="BG106" s="172">
        <f>IF(N106="zákl. prenesená",J106,0)</f>
        <v>0</v>
      </c>
      <c r="BH106" s="172">
        <f>IF(N106="zníž. prenesená",J106,0)</f>
        <v>0</v>
      </c>
      <c r="BI106" s="172">
        <f>IF(N106="nulová",J106,0)</f>
        <v>0</v>
      </c>
      <c r="BJ106" s="171" t="s">
        <v>106</v>
      </c>
      <c r="BK106" s="169"/>
      <c r="BL106" s="169"/>
      <c r="BM106" s="169"/>
    </row>
    <row r="107" s="2" customFormat="1" ht="18" customHeight="1">
      <c r="A107" s="34"/>
      <c r="B107" s="164"/>
      <c r="C107" s="120"/>
      <c r="D107" s="165" t="s">
        <v>107</v>
      </c>
      <c r="E107" s="166"/>
      <c r="F107" s="166"/>
      <c r="G107" s="120"/>
      <c r="H107" s="120"/>
      <c r="I107" s="120"/>
      <c r="J107" s="167">
        <v>0</v>
      </c>
      <c r="K107" s="120"/>
      <c r="L107" s="168"/>
      <c r="M107" s="169"/>
      <c r="N107" s="170" t="s">
        <v>40</v>
      </c>
      <c r="O107" s="169"/>
      <c r="P107" s="169"/>
      <c r="Q107" s="169"/>
      <c r="R107" s="169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20"/>
      <c r="AE107" s="120"/>
      <c r="AF107" s="169"/>
      <c r="AG107" s="169"/>
      <c r="AH107" s="169"/>
      <c r="AI107" s="169"/>
      <c r="AJ107" s="169"/>
      <c r="AK107" s="169"/>
      <c r="AL107" s="169"/>
      <c r="AM107" s="169"/>
      <c r="AN107" s="169"/>
      <c r="AO107" s="169"/>
      <c r="AP107" s="169"/>
      <c r="AQ107" s="169"/>
      <c r="AR107" s="169"/>
      <c r="AS107" s="169"/>
      <c r="AT107" s="169"/>
      <c r="AU107" s="169"/>
      <c r="AV107" s="169"/>
      <c r="AW107" s="169"/>
      <c r="AX107" s="169"/>
      <c r="AY107" s="171" t="s">
        <v>105</v>
      </c>
      <c r="AZ107" s="169"/>
      <c r="BA107" s="169"/>
      <c r="BB107" s="169"/>
      <c r="BC107" s="169"/>
      <c r="BD107" s="169"/>
      <c r="BE107" s="172">
        <f>IF(N107="základná",J107,0)</f>
        <v>0</v>
      </c>
      <c r="BF107" s="172">
        <f>IF(N107="znížená",J107,0)</f>
        <v>0</v>
      </c>
      <c r="BG107" s="172">
        <f>IF(N107="zákl. prenesená",J107,0)</f>
        <v>0</v>
      </c>
      <c r="BH107" s="172">
        <f>IF(N107="zníž. prenesená",J107,0)</f>
        <v>0</v>
      </c>
      <c r="BI107" s="172">
        <f>IF(N107="nulová",J107,0)</f>
        <v>0</v>
      </c>
      <c r="BJ107" s="171" t="s">
        <v>106</v>
      </c>
      <c r="BK107" s="169"/>
      <c r="BL107" s="169"/>
      <c r="BM107" s="169"/>
    </row>
    <row r="108" s="2" customFormat="1" ht="18" customHeight="1">
      <c r="A108" s="34"/>
      <c r="B108" s="164"/>
      <c r="C108" s="120"/>
      <c r="D108" s="165" t="s">
        <v>108</v>
      </c>
      <c r="E108" s="166"/>
      <c r="F108" s="166"/>
      <c r="G108" s="120"/>
      <c r="H108" s="120"/>
      <c r="I108" s="120"/>
      <c r="J108" s="167">
        <v>0</v>
      </c>
      <c r="K108" s="120"/>
      <c r="L108" s="168"/>
      <c r="M108" s="169"/>
      <c r="N108" s="170" t="s">
        <v>40</v>
      </c>
      <c r="O108" s="169"/>
      <c r="P108" s="169"/>
      <c r="Q108" s="169"/>
      <c r="R108" s="169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69"/>
      <c r="AG108" s="169"/>
      <c r="AH108" s="169"/>
      <c r="AI108" s="169"/>
      <c r="AJ108" s="169"/>
      <c r="AK108" s="169"/>
      <c r="AL108" s="169"/>
      <c r="AM108" s="169"/>
      <c r="AN108" s="169"/>
      <c r="AO108" s="169"/>
      <c r="AP108" s="169"/>
      <c r="AQ108" s="169"/>
      <c r="AR108" s="169"/>
      <c r="AS108" s="169"/>
      <c r="AT108" s="169"/>
      <c r="AU108" s="169"/>
      <c r="AV108" s="169"/>
      <c r="AW108" s="169"/>
      <c r="AX108" s="169"/>
      <c r="AY108" s="171" t="s">
        <v>105</v>
      </c>
      <c r="AZ108" s="169"/>
      <c r="BA108" s="169"/>
      <c r="BB108" s="169"/>
      <c r="BC108" s="169"/>
      <c r="BD108" s="169"/>
      <c r="BE108" s="172">
        <f>IF(N108="základná",J108,0)</f>
        <v>0</v>
      </c>
      <c r="BF108" s="172">
        <f>IF(N108="znížená",J108,0)</f>
        <v>0</v>
      </c>
      <c r="BG108" s="172">
        <f>IF(N108="zákl. prenesená",J108,0)</f>
        <v>0</v>
      </c>
      <c r="BH108" s="172">
        <f>IF(N108="zníž. prenesená",J108,0)</f>
        <v>0</v>
      </c>
      <c r="BI108" s="172">
        <f>IF(N108="nulová",J108,0)</f>
        <v>0</v>
      </c>
      <c r="BJ108" s="171" t="s">
        <v>106</v>
      </c>
      <c r="BK108" s="169"/>
      <c r="BL108" s="169"/>
      <c r="BM108" s="169"/>
    </row>
    <row r="109" s="2" customFormat="1" ht="18" customHeight="1">
      <c r="A109" s="34"/>
      <c r="B109" s="164"/>
      <c r="C109" s="120"/>
      <c r="D109" s="165" t="s">
        <v>109</v>
      </c>
      <c r="E109" s="166"/>
      <c r="F109" s="166"/>
      <c r="G109" s="120"/>
      <c r="H109" s="120"/>
      <c r="I109" s="120"/>
      <c r="J109" s="167">
        <v>0</v>
      </c>
      <c r="K109" s="120"/>
      <c r="L109" s="168"/>
      <c r="M109" s="169"/>
      <c r="N109" s="170" t="s">
        <v>40</v>
      </c>
      <c r="O109" s="169"/>
      <c r="P109" s="169"/>
      <c r="Q109" s="169"/>
      <c r="R109" s="169"/>
      <c r="S109" s="120"/>
      <c r="T109" s="120"/>
      <c r="U109" s="120"/>
      <c r="V109" s="120"/>
      <c r="W109" s="120"/>
      <c r="X109" s="120"/>
      <c r="Y109" s="120"/>
      <c r="Z109" s="120"/>
      <c r="AA109" s="120"/>
      <c r="AB109" s="120"/>
      <c r="AC109" s="120"/>
      <c r="AD109" s="120"/>
      <c r="AE109" s="120"/>
      <c r="AF109" s="169"/>
      <c r="AG109" s="169"/>
      <c r="AH109" s="169"/>
      <c r="AI109" s="169"/>
      <c r="AJ109" s="169"/>
      <c r="AK109" s="169"/>
      <c r="AL109" s="169"/>
      <c r="AM109" s="169"/>
      <c r="AN109" s="169"/>
      <c r="AO109" s="169"/>
      <c r="AP109" s="169"/>
      <c r="AQ109" s="169"/>
      <c r="AR109" s="169"/>
      <c r="AS109" s="169"/>
      <c r="AT109" s="169"/>
      <c r="AU109" s="169"/>
      <c r="AV109" s="169"/>
      <c r="AW109" s="169"/>
      <c r="AX109" s="169"/>
      <c r="AY109" s="171" t="s">
        <v>105</v>
      </c>
      <c r="AZ109" s="169"/>
      <c r="BA109" s="169"/>
      <c r="BB109" s="169"/>
      <c r="BC109" s="169"/>
      <c r="BD109" s="169"/>
      <c r="BE109" s="172">
        <f>IF(N109="základná",J109,0)</f>
        <v>0</v>
      </c>
      <c r="BF109" s="172">
        <f>IF(N109="znížená",J109,0)</f>
        <v>0</v>
      </c>
      <c r="BG109" s="172">
        <f>IF(N109="zákl. prenesená",J109,0)</f>
        <v>0</v>
      </c>
      <c r="BH109" s="172">
        <f>IF(N109="zníž. prenesená",J109,0)</f>
        <v>0</v>
      </c>
      <c r="BI109" s="172">
        <f>IF(N109="nulová",J109,0)</f>
        <v>0</v>
      </c>
      <c r="BJ109" s="171" t="s">
        <v>106</v>
      </c>
      <c r="BK109" s="169"/>
      <c r="BL109" s="169"/>
      <c r="BM109" s="169"/>
    </row>
    <row r="110" s="2" customFormat="1" ht="18" customHeight="1">
      <c r="A110" s="34"/>
      <c r="B110" s="164"/>
      <c r="C110" s="120"/>
      <c r="D110" s="165" t="s">
        <v>110</v>
      </c>
      <c r="E110" s="166"/>
      <c r="F110" s="166"/>
      <c r="G110" s="120"/>
      <c r="H110" s="120"/>
      <c r="I110" s="120"/>
      <c r="J110" s="167">
        <v>0</v>
      </c>
      <c r="K110" s="120"/>
      <c r="L110" s="168"/>
      <c r="M110" s="169"/>
      <c r="N110" s="170" t="s">
        <v>40</v>
      </c>
      <c r="O110" s="169"/>
      <c r="P110" s="169"/>
      <c r="Q110" s="169"/>
      <c r="R110" s="169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69"/>
      <c r="AG110" s="169"/>
      <c r="AH110" s="169"/>
      <c r="AI110" s="169"/>
      <c r="AJ110" s="169"/>
      <c r="AK110" s="169"/>
      <c r="AL110" s="169"/>
      <c r="AM110" s="169"/>
      <c r="AN110" s="169"/>
      <c r="AO110" s="169"/>
      <c r="AP110" s="169"/>
      <c r="AQ110" s="169"/>
      <c r="AR110" s="169"/>
      <c r="AS110" s="169"/>
      <c r="AT110" s="169"/>
      <c r="AU110" s="169"/>
      <c r="AV110" s="169"/>
      <c r="AW110" s="169"/>
      <c r="AX110" s="169"/>
      <c r="AY110" s="171" t="s">
        <v>105</v>
      </c>
      <c r="AZ110" s="169"/>
      <c r="BA110" s="169"/>
      <c r="BB110" s="169"/>
      <c r="BC110" s="169"/>
      <c r="BD110" s="169"/>
      <c r="BE110" s="172">
        <f>IF(N110="základná",J110,0)</f>
        <v>0</v>
      </c>
      <c r="BF110" s="172">
        <f>IF(N110="znížená",J110,0)</f>
        <v>0</v>
      </c>
      <c r="BG110" s="172">
        <f>IF(N110="zákl. prenesená",J110,0)</f>
        <v>0</v>
      </c>
      <c r="BH110" s="172">
        <f>IF(N110="zníž. prenesená",J110,0)</f>
        <v>0</v>
      </c>
      <c r="BI110" s="172">
        <f>IF(N110="nulová",J110,0)</f>
        <v>0</v>
      </c>
      <c r="BJ110" s="171" t="s">
        <v>106</v>
      </c>
      <c r="BK110" s="169"/>
      <c r="BL110" s="169"/>
      <c r="BM110" s="169"/>
    </row>
    <row r="111" s="2" customFormat="1" ht="18" customHeight="1">
      <c r="A111" s="34"/>
      <c r="B111" s="164"/>
      <c r="C111" s="120"/>
      <c r="D111" s="166" t="s">
        <v>111</v>
      </c>
      <c r="E111" s="120"/>
      <c r="F111" s="120"/>
      <c r="G111" s="120"/>
      <c r="H111" s="120"/>
      <c r="I111" s="120"/>
      <c r="J111" s="167">
        <f>ROUND(J30*T111,2)</f>
        <v>0</v>
      </c>
      <c r="K111" s="120"/>
      <c r="L111" s="168"/>
      <c r="M111" s="169"/>
      <c r="N111" s="170" t="s">
        <v>40</v>
      </c>
      <c r="O111" s="169"/>
      <c r="P111" s="169"/>
      <c r="Q111" s="169"/>
      <c r="R111" s="169"/>
      <c r="S111" s="120"/>
      <c r="T111" s="120"/>
      <c r="U111" s="120"/>
      <c r="V111" s="120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69"/>
      <c r="AG111" s="169"/>
      <c r="AH111" s="169"/>
      <c r="AI111" s="169"/>
      <c r="AJ111" s="169"/>
      <c r="AK111" s="169"/>
      <c r="AL111" s="169"/>
      <c r="AM111" s="169"/>
      <c r="AN111" s="169"/>
      <c r="AO111" s="169"/>
      <c r="AP111" s="169"/>
      <c r="AQ111" s="169"/>
      <c r="AR111" s="169"/>
      <c r="AS111" s="169"/>
      <c r="AT111" s="169"/>
      <c r="AU111" s="169"/>
      <c r="AV111" s="169"/>
      <c r="AW111" s="169"/>
      <c r="AX111" s="169"/>
      <c r="AY111" s="171" t="s">
        <v>112</v>
      </c>
      <c r="AZ111" s="169"/>
      <c r="BA111" s="169"/>
      <c r="BB111" s="169"/>
      <c r="BC111" s="169"/>
      <c r="BD111" s="169"/>
      <c r="BE111" s="172">
        <f>IF(N111="základná",J111,0)</f>
        <v>0</v>
      </c>
      <c r="BF111" s="172">
        <f>IF(N111="znížená",J111,0)</f>
        <v>0</v>
      </c>
      <c r="BG111" s="172">
        <f>IF(N111="zákl. prenesená",J111,0)</f>
        <v>0</v>
      </c>
      <c r="BH111" s="172">
        <f>IF(N111="zníž. prenesená",J111,0)</f>
        <v>0</v>
      </c>
      <c r="BI111" s="172">
        <f>IF(N111="nulová",J111,0)</f>
        <v>0</v>
      </c>
      <c r="BJ111" s="171" t="s">
        <v>106</v>
      </c>
      <c r="BK111" s="169"/>
      <c r="BL111" s="169"/>
      <c r="BM111" s="169"/>
    </row>
    <row r="112" s="2" customFormat="1">
      <c r="A112" s="34"/>
      <c r="B112" s="35"/>
      <c r="C112" s="34"/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9.28" customHeight="1">
      <c r="A113" s="34"/>
      <c r="B113" s="35"/>
      <c r="C113" s="173" t="s">
        <v>113</v>
      </c>
      <c r="D113" s="134"/>
      <c r="E113" s="134"/>
      <c r="F113" s="134"/>
      <c r="G113" s="134"/>
      <c r="H113" s="134"/>
      <c r="I113" s="149"/>
      <c r="J113" s="174">
        <f>ROUND(J96+J105,2)</f>
        <v>0</v>
      </c>
      <c r="K113" s="1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56"/>
      <c r="C114" s="57"/>
      <c r="D114" s="57"/>
      <c r="E114" s="57"/>
      <c r="F114" s="57"/>
      <c r="G114" s="57"/>
      <c r="H114" s="57"/>
      <c r="I114" s="146"/>
      <c r="J114" s="57"/>
      <c r="K114" s="57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8" s="2" customFormat="1" ht="6.96" customHeight="1">
      <c r="A118" s="34"/>
      <c r="B118" s="58"/>
      <c r="C118" s="59"/>
      <c r="D118" s="59"/>
      <c r="E118" s="59"/>
      <c r="F118" s="59"/>
      <c r="G118" s="59"/>
      <c r="H118" s="59"/>
      <c r="I118" s="147"/>
      <c r="J118" s="59"/>
      <c r="K118" s="59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24.96" customHeight="1">
      <c r="A119" s="34"/>
      <c r="B119" s="35"/>
      <c r="C119" s="19" t="s">
        <v>114</v>
      </c>
      <c r="D119" s="34"/>
      <c r="E119" s="34"/>
      <c r="F119" s="34"/>
      <c r="G119" s="34"/>
      <c r="H119" s="34"/>
      <c r="I119" s="120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6.96" customHeight="1">
      <c r="A120" s="34"/>
      <c r="B120" s="35"/>
      <c r="C120" s="34"/>
      <c r="D120" s="34"/>
      <c r="E120" s="34"/>
      <c r="F120" s="34"/>
      <c r="G120" s="34"/>
      <c r="H120" s="34"/>
      <c r="I120" s="120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2" customHeight="1">
      <c r="A121" s="34"/>
      <c r="B121" s="35"/>
      <c r="C121" s="28" t="s">
        <v>14</v>
      </c>
      <c r="D121" s="34"/>
      <c r="E121" s="34"/>
      <c r="F121" s="34"/>
      <c r="G121" s="34"/>
      <c r="H121" s="34"/>
      <c r="I121" s="120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6.5" customHeight="1">
      <c r="A122" s="34"/>
      <c r="B122" s="35"/>
      <c r="C122" s="34"/>
      <c r="D122" s="34"/>
      <c r="E122" s="119" t="str">
        <f>E7</f>
        <v>Slavoj Trebišov - tribuny</v>
      </c>
      <c r="F122" s="28"/>
      <c r="G122" s="28"/>
      <c r="H122" s="28"/>
      <c r="I122" s="120"/>
      <c r="J122" s="34"/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2" customHeight="1">
      <c r="A123" s="34"/>
      <c r="B123" s="35"/>
      <c r="C123" s="28" t="s">
        <v>88</v>
      </c>
      <c r="D123" s="34"/>
      <c r="E123" s="34"/>
      <c r="F123" s="34"/>
      <c r="G123" s="34"/>
      <c r="H123" s="34"/>
      <c r="I123" s="120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6.5" customHeight="1">
      <c r="A124" s="34"/>
      <c r="B124" s="35"/>
      <c r="C124" s="34"/>
      <c r="D124" s="34"/>
      <c r="E124" s="63" t="str">
        <f>E9</f>
        <v>03 - Severna tribuna - mala</v>
      </c>
      <c r="F124" s="34"/>
      <c r="G124" s="34"/>
      <c r="H124" s="34"/>
      <c r="I124" s="120"/>
      <c r="J124" s="34"/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6.96" customHeight="1">
      <c r="A125" s="34"/>
      <c r="B125" s="35"/>
      <c r="C125" s="34"/>
      <c r="D125" s="34"/>
      <c r="E125" s="34"/>
      <c r="F125" s="34"/>
      <c r="G125" s="34"/>
      <c r="H125" s="34"/>
      <c r="I125" s="120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2" customHeight="1">
      <c r="A126" s="34"/>
      <c r="B126" s="35"/>
      <c r="C126" s="28" t="s">
        <v>18</v>
      </c>
      <c r="D126" s="34"/>
      <c r="E126" s="34"/>
      <c r="F126" s="23" t="str">
        <f>F12</f>
        <v xml:space="preserve">Trebišov </v>
      </c>
      <c r="G126" s="34"/>
      <c r="H126" s="34"/>
      <c r="I126" s="121" t="s">
        <v>20</v>
      </c>
      <c r="J126" s="65" t="str">
        <f>IF(J12="","",J12)</f>
        <v>31. 10. 2019</v>
      </c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6.96" customHeight="1">
      <c r="A127" s="34"/>
      <c r="B127" s="35"/>
      <c r="C127" s="34"/>
      <c r="D127" s="34"/>
      <c r="E127" s="34"/>
      <c r="F127" s="34"/>
      <c r="G127" s="34"/>
      <c r="H127" s="34"/>
      <c r="I127" s="120"/>
      <c r="J127" s="34"/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5.15" customHeight="1">
      <c r="A128" s="34"/>
      <c r="B128" s="35"/>
      <c r="C128" s="28" t="s">
        <v>22</v>
      </c>
      <c r="D128" s="34"/>
      <c r="E128" s="34"/>
      <c r="F128" s="23" t="str">
        <f>E15</f>
        <v xml:space="preserve">Mesto Trebišov </v>
      </c>
      <c r="G128" s="34"/>
      <c r="H128" s="34"/>
      <c r="I128" s="121" t="s">
        <v>28</v>
      </c>
      <c r="J128" s="32" t="str">
        <f>E21</f>
        <v xml:space="preserve"> </v>
      </c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15.15" customHeight="1">
      <c r="A129" s="34"/>
      <c r="B129" s="35"/>
      <c r="C129" s="28" t="s">
        <v>26</v>
      </c>
      <c r="D129" s="34"/>
      <c r="E129" s="34"/>
      <c r="F129" s="23" t="str">
        <f>IF(E18="","",E18)</f>
        <v>Vyplň údaj</v>
      </c>
      <c r="G129" s="34"/>
      <c r="H129" s="34"/>
      <c r="I129" s="121" t="s">
        <v>32</v>
      </c>
      <c r="J129" s="32" t="str">
        <f>E24</f>
        <v xml:space="preserve"> </v>
      </c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0.32" customHeight="1">
      <c r="A130" s="34"/>
      <c r="B130" s="35"/>
      <c r="C130" s="34"/>
      <c r="D130" s="34"/>
      <c r="E130" s="34"/>
      <c r="F130" s="34"/>
      <c r="G130" s="34"/>
      <c r="H130" s="34"/>
      <c r="I130" s="120"/>
      <c r="J130" s="34"/>
      <c r="K130" s="34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11" customFormat="1" ht="29.28" customHeight="1">
      <c r="A131" s="175"/>
      <c r="B131" s="176"/>
      <c r="C131" s="177" t="s">
        <v>115</v>
      </c>
      <c r="D131" s="178" t="s">
        <v>59</v>
      </c>
      <c r="E131" s="178" t="s">
        <v>55</v>
      </c>
      <c r="F131" s="178" t="s">
        <v>56</v>
      </c>
      <c r="G131" s="178" t="s">
        <v>116</v>
      </c>
      <c r="H131" s="178" t="s">
        <v>117</v>
      </c>
      <c r="I131" s="179" t="s">
        <v>118</v>
      </c>
      <c r="J131" s="180" t="s">
        <v>94</v>
      </c>
      <c r="K131" s="181" t="s">
        <v>119</v>
      </c>
      <c r="L131" s="182"/>
      <c r="M131" s="82" t="s">
        <v>1</v>
      </c>
      <c r="N131" s="83" t="s">
        <v>38</v>
      </c>
      <c r="O131" s="83" t="s">
        <v>120</v>
      </c>
      <c r="P131" s="83" t="s">
        <v>121</v>
      </c>
      <c r="Q131" s="83" t="s">
        <v>122</v>
      </c>
      <c r="R131" s="83" t="s">
        <v>123</v>
      </c>
      <c r="S131" s="83" t="s">
        <v>124</v>
      </c>
      <c r="T131" s="84" t="s">
        <v>125</v>
      </c>
      <c r="U131" s="175"/>
      <c r="V131" s="175"/>
      <c r="W131" s="175"/>
      <c r="X131" s="175"/>
      <c r="Y131" s="175"/>
      <c r="Z131" s="175"/>
      <c r="AA131" s="175"/>
      <c r="AB131" s="175"/>
      <c r="AC131" s="175"/>
      <c r="AD131" s="175"/>
      <c r="AE131" s="175"/>
    </row>
    <row r="132" s="2" customFormat="1" ht="22.8" customHeight="1">
      <c r="A132" s="34"/>
      <c r="B132" s="35"/>
      <c r="C132" s="89" t="s">
        <v>90</v>
      </c>
      <c r="D132" s="34"/>
      <c r="E132" s="34"/>
      <c r="F132" s="34"/>
      <c r="G132" s="34"/>
      <c r="H132" s="34"/>
      <c r="I132" s="120"/>
      <c r="J132" s="183">
        <f>BK132</f>
        <v>0</v>
      </c>
      <c r="K132" s="34"/>
      <c r="L132" s="35"/>
      <c r="M132" s="85"/>
      <c r="N132" s="69"/>
      <c r="O132" s="86"/>
      <c r="P132" s="184">
        <f>P133+P138</f>
        <v>0</v>
      </c>
      <c r="Q132" s="86"/>
      <c r="R132" s="184">
        <f>R133+R138</f>
        <v>22.539519249999998</v>
      </c>
      <c r="S132" s="86"/>
      <c r="T132" s="185">
        <f>T133+T138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T132" s="15" t="s">
        <v>73</v>
      </c>
      <c r="AU132" s="15" t="s">
        <v>96</v>
      </c>
      <c r="BK132" s="186">
        <f>BK133+BK138</f>
        <v>0</v>
      </c>
    </row>
    <row r="133" s="12" customFormat="1" ht="25.92" customHeight="1">
      <c r="A133" s="12"/>
      <c r="B133" s="187"/>
      <c r="C133" s="12"/>
      <c r="D133" s="188" t="s">
        <v>73</v>
      </c>
      <c r="E133" s="189" t="s">
        <v>126</v>
      </c>
      <c r="F133" s="189" t="s">
        <v>127</v>
      </c>
      <c r="G133" s="12"/>
      <c r="H133" s="12"/>
      <c r="I133" s="190"/>
      <c r="J133" s="191">
        <f>BK133</f>
        <v>0</v>
      </c>
      <c r="K133" s="12"/>
      <c r="L133" s="187"/>
      <c r="M133" s="192"/>
      <c r="N133" s="193"/>
      <c r="O133" s="193"/>
      <c r="P133" s="194">
        <f>P134+P136</f>
        <v>0</v>
      </c>
      <c r="Q133" s="193"/>
      <c r="R133" s="194">
        <f>R134+R136</f>
        <v>17.248240799999998</v>
      </c>
      <c r="S133" s="193"/>
      <c r="T133" s="195">
        <f>T134+T136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88" t="s">
        <v>82</v>
      </c>
      <c r="AT133" s="196" t="s">
        <v>73</v>
      </c>
      <c r="AU133" s="196" t="s">
        <v>74</v>
      </c>
      <c r="AY133" s="188" t="s">
        <v>128</v>
      </c>
      <c r="BK133" s="197">
        <f>BK134+BK136</f>
        <v>0</v>
      </c>
    </row>
    <row r="134" s="12" customFormat="1" ht="22.8" customHeight="1">
      <c r="A134" s="12"/>
      <c r="B134" s="187"/>
      <c r="C134" s="12"/>
      <c r="D134" s="188" t="s">
        <v>73</v>
      </c>
      <c r="E134" s="198" t="s">
        <v>106</v>
      </c>
      <c r="F134" s="198" t="s">
        <v>129</v>
      </c>
      <c r="G134" s="12"/>
      <c r="H134" s="12"/>
      <c r="I134" s="190"/>
      <c r="J134" s="199">
        <f>BK134</f>
        <v>0</v>
      </c>
      <c r="K134" s="12"/>
      <c r="L134" s="187"/>
      <c r="M134" s="192"/>
      <c r="N134" s="193"/>
      <c r="O134" s="193"/>
      <c r="P134" s="194">
        <f>P135</f>
        <v>0</v>
      </c>
      <c r="Q134" s="193"/>
      <c r="R134" s="194">
        <f>R135</f>
        <v>17.248240799999998</v>
      </c>
      <c r="S134" s="193"/>
      <c r="T134" s="195">
        <f>T135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88" t="s">
        <v>82</v>
      </c>
      <c r="AT134" s="196" t="s">
        <v>73</v>
      </c>
      <c r="AU134" s="196" t="s">
        <v>82</v>
      </c>
      <c r="AY134" s="188" t="s">
        <v>128</v>
      </c>
      <c r="BK134" s="197">
        <f>BK135</f>
        <v>0</v>
      </c>
    </row>
    <row r="135" s="2" customFormat="1" ht="21.75" customHeight="1">
      <c r="A135" s="34"/>
      <c r="B135" s="164"/>
      <c r="C135" s="200" t="s">
        <v>130</v>
      </c>
      <c r="D135" s="200" t="s">
        <v>131</v>
      </c>
      <c r="E135" s="201" t="s">
        <v>132</v>
      </c>
      <c r="F135" s="202" t="s">
        <v>133</v>
      </c>
      <c r="G135" s="203" t="s">
        <v>134</v>
      </c>
      <c r="H135" s="204">
        <v>7.1399999999999997</v>
      </c>
      <c r="I135" s="205"/>
      <c r="J135" s="204">
        <f>ROUND(I135*H135,3)</f>
        <v>0</v>
      </c>
      <c r="K135" s="206"/>
      <c r="L135" s="35"/>
      <c r="M135" s="207" t="s">
        <v>1</v>
      </c>
      <c r="N135" s="208" t="s">
        <v>40</v>
      </c>
      <c r="O135" s="73"/>
      <c r="P135" s="209">
        <f>O135*H135</f>
        <v>0</v>
      </c>
      <c r="Q135" s="209">
        <v>2.4157199999999999</v>
      </c>
      <c r="R135" s="209">
        <f>Q135*H135</f>
        <v>17.248240799999998</v>
      </c>
      <c r="S135" s="209">
        <v>0</v>
      </c>
      <c r="T135" s="210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1" t="s">
        <v>130</v>
      </c>
      <c r="AT135" s="211" t="s">
        <v>131</v>
      </c>
      <c r="AU135" s="211" t="s">
        <v>106</v>
      </c>
      <c r="AY135" s="15" t="s">
        <v>128</v>
      </c>
      <c r="BE135" s="212">
        <f>IF(N135="základná",J135,0)</f>
        <v>0</v>
      </c>
      <c r="BF135" s="212">
        <f>IF(N135="znížená",J135,0)</f>
        <v>0</v>
      </c>
      <c r="BG135" s="212">
        <f>IF(N135="zákl. prenesená",J135,0)</f>
        <v>0</v>
      </c>
      <c r="BH135" s="212">
        <f>IF(N135="zníž. prenesená",J135,0)</f>
        <v>0</v>
      </c>
      <c r="BI135" s="212">
        <f>IF(N135="nulová",J135,0)</f>
        <v>0</v>
      </c>
      <c r="BJ135" s="15" t="s">
        <v>106</v>
      </c>
      <c r="BK135" s="213">
        <f>ROUND(I135*H135,3)</f>
        <v>0</v>
      </c>
      <c r="BL135" s="15" t="s">
        <v>130</v>
      </c>
      <c r="BM135" s="211" t="s">
        <v>135</v>
      </c>
    </row>
    <row r="136" s="12" customFormat="1" ht="22.8" customHeight="1">
      <c r="A136" s="12"/>
      <c r="B136" s="187"/>
      <c r="C136" s="12"/>
      <c r="D136" s="188" t="s">
        <v>73</v>
      </c>
      <c r="E136" s="198" t="s">
        <v>136</v>
      </c>
      <c r="F136" s="198" t="s">
        <v>137</v>
      </c>
      <c r="G136" s="12"/>
      <c r="H136" s="12"/>
      <c r="I136" s="190"/>
      <c r="J136" s="199">
        <f>BK136</f>
        <v>0</v>
      </c>
      <c r="K136" s="12"/>
      <c r="L136" s="187"/>
      <c r="M136" s="192"/>
      <c r="N136" s="193"/>
      <c r="O136" s="193"/>
      <c r="P136" s="194">
        <f>P137</f>
        <v>0</v>
      </c>
      <c r="Q136" s="193"/>
      <c r="R136" s="194">
        <f>R137</f>
        <v>0</v>
      </c>
      <c r="S136" s="193"/>
      <c r="T136" s="195">
        <f>T137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88" t="s">
        <v>82</v>
      </c>
      <c r="AT136" s="196" t="s">
        <v>73</v>
      </c>
      <c r="AU136" s="196" t="s">
        <v>82</v>
      </c>
      <c r="AY136" s="188" t="s">
        <v>128</v>
      </c>
      <c r="BK136" s="197">
        <f>BK137</f>
        <v>0</v>
      </c>
    </row>
    <row r="137" s="2" customFormat="1" ht="21.75" customHeight="1">
      <c r="A137" s="34"/>
      <c r="B137" s="164"/>
      <c r="C137" s="200" t="s">
        <v>138</v>
      </c>
      <c r="D137" s="200" t="s">
        <v>131</v>
      </c>
      <c r="E137" s="201" t="s">
        <v>139</v>
      </c>
      <c r="F137" s="202" t="s">
        <v>140</v>
      </c>
      <c r="G137" s="203" t="s">
        <v>141</v>
      </c>
      <c r="H137" s="204">
        <v>18.838999999999999</v>
      </c>
      <c r="I137" s="205"/>
      <c r="J137" s="204">
        <f>ROUND(I137*H137,3)</f>
        <v>0</v>
      </c>
      <c r="K137" s="206"/>
      <c r="L137" s="35"/>
      <c r="M137" s="207" t="s">
        <v>1</v>
      </c>
      <c r="N137" s="208" t="s">
        <v>40</v>
      </c>
      <c r="O137" s="73"/>
      <c r="P137" s="209">
        <f>O137*H137</f>
        <v>0</v>
      </c>
      <c r="Q137" s="209">
        <v>0</v>
      </c>
      <c r="R137" s="209">
        <f>Q137*H137</f>
        <v>0</v>
      </c>
      <c r="S137" s="209">
        <v>0</v>
      </c>
      <c r="T137" s="210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1" t="s">
        <v>130</v>
      </c>
      <c r="AT137" s="211" t="s">
        <v>131</v>
      </c>
      <c r="AU137" s="211" t="s">
        <v>106</v>
      </c>
      <c r="AY137" s="15" t="s">
        <v>128</v>
      </c>
      <c r="BE137" s="212">
        <f>IF(N137="základná",J137,0)</f>
        <v>0</v>
      </c>
      <c r="BF137" s="212">
        <f>IF(N137="znížená",J137,0)</f>
        <v>0</v>
      </c>
      <c r="BG137" s="212">
        <f>IF(N137="zákl. prenesená",J137,0)</f>
        <v>0</v>
      </c>
      <c r="BH137" s="212">
        <f>IF(N137="zníž. prenesená",J137,0)</f>
        <v>0</v>
      </c>
      <c r="BI137" s="212">
        <f>IF(N137="nulová",J137,0)</f>
        <v>0</v>
      </c>
      <c r="BJ137" s="15" t="s">
        <v>106</v>
      </c>
      <c r="BK137" s="213">
        <f>ROUND(I137*H137,3)</f>
        <v>0</v>
      </c>
      <c r="BL137" s="15" t="s">
        <v>130</v>
      </c>
      <c r="BM137" s="211" t="s">
        <v>142</v>
      </c>
    </row>
    <row r="138" s="12" customFormat="1" ht="25.92" customHeight="1">
      <c r="A138" s="12"/>
      <c r="B138" s="187"/>
      <c r="C138" s="12"/>
      <c r="D138" s="188" t="s">
        <v>73</v>
      </c>
      <c r="E138" s="189" t="s">
        <v>143</v>
      </c>
      <c r="F138" s="189" t="s">
        <v>144</v>
      </c>
      <c r="G138" s="12"/>
      <c r="H138" s="12"/>
      <c r="I138" s="190"/>
      <c r="J138" s="191">
        <f>BK138</f>
        <v>0</v>
      </c>
      <c r="K138" s="12"/>
      <c r="L138" s="187"/>
      <c r="M138" s="192"/>
      <c r="N138" s="193"/>
      <c r="O138" s="193"/>
      <c r="P138" s="194">
        <f>P139+P151</f>
        <v>0</v>
      </c>
      <c r="Q138" s="193"/>
      <c r="R138" s="194">
        <f>R139+R151</f>
        <v>5.291278450000001</v>
      </c>
      <c r="S138" s="193"/>
      <c r="T138" s="195">
        <f>T139+T151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88" t="s">
        <v>106</v>
      </c>
      <c r="AT138" s="196" t="s">
        <v>73</v>
      </c>
      <c r="AU138" s="196" t="s">
        <v>74</v>
      </c>
      <c r="AY138" s="188" t="s">
        <v>128</v>
      </c>
      <c r="BK138" s="197">
        <f>BK139+BK151</f>
        <v>0</v>
      </c>
    </row>
    <row r="139" s="12" customFormat="1" ht="22.8" customHeight="1">
      <c r="A139" s="12"/>
      <c r="B139" s="187"/>
      <c r="C139" s="12"/>
      <c r="D139" s="188" t="s">
        <v>73</v>
      </c>
      <c r="E139" s="198" t="s">
        <v>145</v>
      </c>
      <c r="F139" s="198" t="s">
        <v>146</v>
      </c>
      <c r="G139" s="12"/>
      <c r="H139" s="12"/>
      <c r="I139" s="190"/>
      <c r="J139" s="199">
        <f>BK139</f>
        <v>0</v>
      </c>
      <c r="K139" s="12"/>
      <c r="L139" s="187"/>
      <c r="M139" s="192"/>
      <c r="N139" s="193"/>
      <c r="O139" s="193"/>
      <c r="P139" s="194">
        <f>SUM(P140:P150)</f>
        <v>0</v>
      </c>
      <c r="Q139" s="193"/>
      <c r="R139" s="194">
        <f>SUM(R140:R150)</f>
        <v>5.2685312500000006</v>
      </c>
      <c r="S139" s="193"/>
      <c r="T139" s="195">
        <f>SUM(T140:T150)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88" t="s">
        <v>106</v>
      </c>
      <c r="AT139" s="196" t="s">
        <v>73</v>
      </c>
      <c r="AU139" s="196" t="s">
        <v>82</v>
      </c>
      <c r="AY139" s="188" t="s">
        <v>128</v>
      </c>
      <c r="BK139" s="197">
        <f>SUM(BK140:BK150)</f>
        <v>0</v>
      </c>
    </row>
    <row r="140" s="2" customFormat="1" ht="21.75" customHeight="1">
      <c r="A140" s="34"/>
      <c r="B140" s="164"/>
      <c r="C140" s="200" t="s">
        <v>147</v>
      </c>
      <c r="D140" s="200" t="s">
        <v>131</v>
      </c>
      <c r="E140" s="201" t="s">
        <v>148</v>
      </c>
      <c r="F140" s="202" t="s">
        <v>149</v>
      </c>
      <c r="G140" s="203" t="s">
        <v>150</v>
      </c>
      <c r="H140" s="204">
        <v>5990.625</v>
      </c>
      <c r="I140" s="205"/>
      <c r="J140" s="204">
        <f>ROUND(I140*H140,3)</f>
        <v>0</v>
      </c>
      <c r="K140" s="206"/>
      <c r="L140" s="35"/>
      <c r="M140" s="207" t="s">
        <v>1</v>
      </c>
      <c r="N140" s="208" t="s">
        <v>40</v>
      </c>
      <c r="O140" s="73"/>
      <c r="P140" s="209">
        <f>O140*H140</f>
        <v>0</v>
      </c>
      <c r="Q140" s="209">
        <v>5.0000000000000002E-05</v>
      </c>
      <c r="R140" s="209">
        <f>Q140*H140</f>
        <v>0.29953125000000003</v>
      </c>
      <c r="S140" s="209">
        <v>0</v>
      </c>
      <c r="T140" s="21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1" t="s">
        <v>151</v>
      </c>
      <c r="AT140" s="211" t="s">
        <v>131</v>
      </c>
      <c r="AU140" s="211" t="s">
        <v>106</v>
      </c>
      <c r="AY140" s="15" t="s">
        <v>128</v>
      </c>
      <c r="BE140" s="212">
        <f>IF(N140="základná",J140,0)</f>
        <v>0</v>
      </c>
      <c r="BF140" s="212">
        <f>IF(N140="znížená",J140,0)</f>
        <v>0</v>
      </c>
      <c r="BG140" s="212">
        <f>IF(N140="zákl. prenesená",J140,0)</f>
        <v>0</v>
      </c>
      <c r="BH140" s="212">
        <f>IF(N140="zníž. prenesená",J140,0)</f>
        <v>0</v>
      </c>
      <c r="BI140" s="212">
        <f>IF(N140="nulová",J140,0)</f>
        <v>0</v>
      </c>
      <c r="BJ140" s="15" t="s">
        <v>106</v>
      </c>
      <c r="BK140" s="213">
        <f>ROUND(I140*H140,3)</f>
        <v>0</v>
      </c>
      <c r="BL140" s="15" t="s">
        <v>151</v>
      </c>
      <c r="BM140" s="211" t="s">
        <v>152</v>
      </c>
    </row>
    <row r="141" s="2" customFormat="1" ht="21.75" customHeight="1">
      <c r="A141" s="34"/>
      <c r="B141" s="164"/>
      <c r="C141" s="214" t="s">
        <v>153</v>
      </c>
      <c r="D141" s="214" t="s">
        <v>154</v>
      </c>
      <c r="E141" s="215" t="s">
        <v>155</v>
      </c>
      <c r="F141" s="216" t="s">
        <v>156</v>
      </c>
      <c r="G141" s="217" t="s">
        <v>141</v>
      </c>
      <c r="H141" s="218">
        <v>0.63300000000000001</v>
      </c>
      <c r="I141" s="219"/>
      <c r="J141" s="218">
        <f>ROUND(I141*H141,3)</f>
        <v>0</v>
      </c>
      <c r="K141" s="220"/>
      <c r="L141" s="221"/>
      <c r="M141" s="222" t="s">
        <v>1</v>
      </c>
      <c r="N141" s="223" t="s">
        <v>40</v>
      </c>
      <c r="O141" s="73"/>
      <c r="P141" s="209">
        <f>O141*H141</f>
        <v>0</v>
      </c>
      <c r="Q141" s="209">
        <v>1</v>
      </c>
      <c r="R141" s="209">
        <f>Q141*H141</f>
        <v>0.63300000000000001</v>
      </c>
      <c r="S141" s="209">
        <v>0</v>
      </c>
      <c r="T141" s="210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1" t="s">
        <v>157</v>
      </c>
      <c r="AT141" s="211" t="s">
        <v>154</v>
      </c>
      <c r="AU141" s="211" t="s">
        <v>106</v>
      </c>
      <c r="AY141" s="15" t="s">
        <v>128</v>
      </c>
      <c r="BE141" s="212">
        <f>IF(N141="základná",J141,0)</f>
        <v>0</v>
      </c>
      <c r="BF141" s="212">
        <f>IF(N141="znížená",J141,0)</f>
        <v>0</v>
      </c>
      <c r="BG141" s="212">
        <f>IF(N141="zákl. prenesená",J141,0)</f>
        <v>0</v>
      </c>
      <c r="BH141" s="212">
        <f>IF(N141="zníž. prenesená",J141,0)</f>
        <v>0</v>
      </c>
      <c r="BI141" s="212">
        <f>IF(N141="nulová",J141,0)</f>
        <v>0</v>
      </c>
      <c r="BJ141" s="15" t="s">
        <v>106</v>
      </c>
      <c r="BK141" s="213">
        <f>ROUND(I141*H141,3)</f>
        <v>0</v>
      </c>
      <c r="BL141" s="15" t="s">
        <v>151</v>
      </c>
      <c r="BM141" s="211" t="s">
        <v>158</v>
      </c>
    </row>
    <row r="142" s="2" customFormat="1" ht="21.75" customHeight="1">
      <c r="A142" s="34"/>
      <c r="B142" s="164"/>
      <c r="C142" s="214" t="s">
        <v>159</v>
      </c>
      <c r="D142" s="214" t="s">
        <v>154</v>
      </c>
      <c r="E142" s="215" t="s">
        <v>160</v>
      </c>
      <c r="F142" s="216" t="s">
        <v>161</v>
      </c>
      <c r="G142" s="217" t="s">
        <v>141</v>
      </c>
      <c r="H142" s="218">
        <v>0.32100000000000001</v>
      </c>
      <c r="I142" s="219"/>
      <c r="J142" s="218">
        <f>ROUND(I142*H142,3)</f>
        <v>0</v>
      </c>
      <c r="K142" s="220"/>
      <c r="L142" s="221"/>
      <c r="M142" s="222" t="s">
        <v>1</v>
      </c>
      <c r="N142" s="223" t="s">
        <v>40</v>
      </c>
      <c r="O142" s="73"/>
      <c r="P142" s="209">
        <f>O142*H142</f>
        <v>0</v>
      </c>
      <c r="Q142" s="209">
        <v>1</v>
      </c>
      <c r="R142" s="209">
        <f>Q142*H142</f>
        <v>0.32100000000000001</v>
      </c>
      <c r="S142" s="209">
        <v>0</v>
      </c>
      <c r="T142" s="210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1" t="s">
        <v>157</v>
      </c>
      <c r="AT142" s="211" t="s">
        <v>154</v>
      </c>
      <c r="AU142" s="211" t="s">
        <v>106</v>
      </c>
      <c r="AY142" s="15" t="s">
        <v>128</v>
      </c>
      <c r="BE142" s="212">
        <f>IF(N142="základná",J142,0)</f>
        <v>0</v>
      </c>
      <c r="BF142" s="212">
        <f>IF(N142="znížená",J142,0)</f>
        <v>0</v>
      </c>
      <c r="BG142" s="212">
        <f>IF(N142="zákl. prenesená",J142,0)</f>
        <v>0</v>
      </c>
      <c r="BH142" s="212">
        <f>IF(N142="zníž. prenesená",J142,0)</f>
        <v>0</v>
      </c>
      <c r="BI142" s="212">
        <f>IF(N142="nulová",J142,0)</f>
        <v>0</v>
      </c>
      <c r="BJ142" s="15" t="s">
        <v>106</v>
      </c>
      <c r="BK142" s="213">
        <f>ROUND(I142*H142,3)</f>
        <v>0</v>
      </c>
      <c r="BL142" s="15" t="s">
        <v>151</v>
      </c>
      <c r="BM142" s="211" t="s">
        <v>162</v>
      </c>
    </row>
    <row r="143" s="2" customFormat="1" ht="21.75" customHeight="1">
      <c r="A143" s="34"/>
      <c r="B143" s="164"/>
      <c r="C143" s="214" t="s">
        <v>163</v>
      </c>
      <c r="D143" s="214" t="s">
        <v>154</v>
      </c>
      <c r="E143" s="215" t="s">
        <v>164</v>
      </c>
      <c r="F143" s="216" t="s">
        <v>165</v>
      </c>
      <c r="G143" s="217" t="s">
        <v>141</v>
      </c>
      <c r="H143" s="218">
        <v>0.59999999999999998</v>
      </c>
      <c r="I143" s="219"/>
      <c r="J143" s="218">
        <f>ROUND(I143*H143,3)</f>
        <v>0</v>
      </c>
      <c r="K143" s="220"/>
      <c r="L143" s="221"/>
      <c r="M143" s="222" t="s">
        <v>1</v>
      </c>
      <c r="N143" s="223" t="s">
        <v>40</v>
      </c>
      <c r="O143" s="73"/>
      <c r="P143" s="209">
        <f>O143*H143</f>
        <v>0</v>
      </c>
      <c r="Q143" s="209">
        <v>1</v>
      </c>
      <c r="R143" s="209">
        <f>Q143*H143</f>
        <v>0.59999999999999998</v>
      </c>
      <c r="S143" s="209">
        <v>0</v>
      </c>
      <c r="T143" s="210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1" t="s">
        <v>157</v>
      </c>
      <c r="AT143" s="211" t="s">
        <v>154</v>
      </c>
      <c r="AU143" s="211" t="s">
        <v>106</v>
      </c>
      <c r="AY143" s="15" t="s">
        <v>128</v>
      </c>
      <c r="BE143" s="212">
        <f>IF(N143="základná",J143,0)</f>
        <v>0</v>
      </c>
      <c r="BF143" s="212">
        <f>IF(N143="znížená",J143,0)</f>
        <v>0</v>
      </c>
      <c r="BG143" s="212">
        <f>IF(N143="zákl. prenesená",J143,0)</f>
        <v>0</v>
      </c>
      <c r="BH143" s="212">
        <f>IF(N143="zníž. prenesená",J143,0)</f>
        <v>0</v>
      </c>
      <c r="BI143" s="212">
        <f>IF(N143="nulová",J143,0)</f>
        <v>0</v>
      </c>
      <c r="BJ143" s="15" t="s">
        <v>106</v>
      </c>
      <c r="BK143" s="213">
        <f>ROUND(I143*H143,3)</f>
        <v>0</v>
      </c>
      <c r="BL143" s="15" t="s">
        <v>151</v>
      </c>
      <c r="BM143" s="211" t="s">
        <v>166</v>
      </c>
    </row>
    <row r="144" s="2" customFormat="1" ht="21.75" customHeight="1">
      <c r="A144" s="34"/>
      <c r="B144" s="164"/>
      <c r="C144" s="214" t="s">
        <v>167</v>
      </c>
      <c r="D144" s="214" t="s">
        <v>154</v>
      </c>
      <c r="E144" s="215" t="s">
        <v>168</v>
      </c>
      <c r="F144" s="216" t="s">
        <v>169</v>
      </c>
      <c r="G144" s="217" t="s">
        <v>141</v>
      </c>
      <c r="H144" s="218">
        <v>0.41099999999999998</v>
      </c>
      <c r="I144" s="219"/>
      <c r="J144" s="218">
        <f>ROUND(I144*H144,3)</f>
        <v>0</v>
      </c>
      <c r="K144" s="220"/>
      <c r="L144" s="221"/>
      <c r="M144" s="222" t="s">
        <v>1</v>
      </c>
      <c r="N144" s="223" t="s">
        <v>40</v>
      </c>
      <c r="O144" s="73"/>
      <c r="P144" s="209">
        <f>O144*H144</f>
        <v>0</v>
      </c>
      <c r="Q144" s="209">
        <v>1</v>
      </c>
      <c r="R144" s="209">
        <f>Q144*H144</f>
        <v>0.41099999999999998</v>
      </c>
      <c r="S144" s="209">
        <v>0</v>
      </c>
      <c r="T144" s="210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1" t="s">
        <v>157</v>
      </c>
      <c r="AT144" s="211" t="s">
        <v>154</v>
      </c>
      <c r="AU144" s="211" t="s">
        <v>106</v>
      </c>
      <c r="AY144" s="15" t="s">
        <v>128</v>
      </c>
      <c r="BE144" s="212">
        <f>IF(N144="základná",J144,0)</f>
        <v>0</v>
      </c>
      <c r="BF144" s="212">
        <f>IF(N144="znížená",J144,0)</f>
        <v>0</v>
      </c>
      <c r="BG144" s="212">
        <f>IF(N144="zákl. prenesená",J144,0)</f>
        <v>0</v>
      </c>
      <c r="BH144" s="212">
        <f>IF(N144="zníž. prenesená",J144,0)</f>
        <v>0</v>
      </c>
      <c r="BI144" s="212">
        <f>IF(N144="nulová",J144,0)</f>
        <v>0</v>
      </c>
      <c r="BJ144" s="15" t="s">
        <v>106</v>
      </c>
      <c r="BK144" s="213">
        <f>ROUND(I144*H144,3)</f>
        <v>0</v>
      </c>
      <c r="BL144" s="15" t="s">
        <v>151</v>
      </c>
      <c r="BM144" s="211" t="s">
        <v>170</v>
      </c>
    </row>
    <row r="145" s="2" customFormat="1" ht="21.75" customHeight="1">
      <c r="A145" s="34"/>
      <c r="B145" s="164"/>
      <c r="C145" s="214" t="s">
        <v>171</v>
      </c>
      <c r="D145" s="214" t="s">
        <v>154</v>
      </c>
      <c r="E145" s="215" t="s">
        <v>172</v>
      </c>
      <c r="F145" s="216" t="s">
        <v>173</v>
      </c>
      <c r="G145" s="217" t="s">
        <v>141</v>
      </c>
      <c r="H145" s="218">
        <v>0.16</v>
      </c>
      <c r="I145" s="219"/>
      <c r="J145" s="218">
        <f>ROUND(I145*H145,3)</f>
        <v>0</v>
      </c>
      <c r="K145" s="220"/>
      <c r="L145" s="221"/>
      <c r="M145" s="222" t="s">
        <v>1</v>
      </c>
      <c r="N145" s="223" t="s">
        <v>40</v>
      </c>
      <c r="O145" s="73"/>
      <c r="P145" s="209">
        <f>O145*H145</f>
        <v>0</v>
      </c>
      <c r="Q145" s="209">
        <v>1</v>
      </c>
      <c r="R145" s="209">
        <f>Q145*H145</f>
        <v>0.16</v>
      </c>
      <c r="S145" s="209">
        <v>0</v>
      </c>
      <c r="T145" s="210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1" t="s">
        <v>157</v>
      </c>
      <c r="AT145" s="211" t="s">
        <v>154</v>
      </c>
      <c r="AU145" s="211" t="s">
        <v>106</v>
      </c>
      <c r="AY145" s="15" t="s">
        <v>128</v>
      </c>
      <c r="BE145" s="212">
        <f>IF(N145="základná",J145,0)</f>
        <v>0</v>
      </c>
      <c r="BF145" s="212">
        <f>IF(N145="znížená",J145,0)</f>
        <v>0</v>
      </c>
      <c r="BG145" s="212">
        <f>IF(N145="zákl. prenesená",J145,0)</f>
        <v>0</v>
      </c>
      <c r="BH145" s="212">
        <f>IF(N145="zníž. prenesená",J145,0)</f>
        <v>0</v>
      </c>
      <c r="BI145" s="212">
        <f>IF(N145="nulová",J145,0)</f>
        <v>0</v>
      </c>
      <c r="BJ145" s="15" t="s">
        <v>106</v>
      </c>
      <c r="BK145" s="213">
        <f>ROUND(I145*H145,3)</f>
        <v>0</v>
      </c>
      <c r="BL145" s="15" t="s">
        <v>151</v>
      </c>
      <c r="BM145" s="211" t="s">
        <v>174</v>
      </c>
    </row>
    <row r="146" s="2" customFormat="1" ht="21.75" customHeight="1">
      <c r="A146" s="34"/>
      <c r="B146" s="164"/>
      <c r="C146" s="214" t="s">
        <v>175</v>
      </c>
      <c r="D146" s="214" t="s">
        <v>154</v>
      </c>
      <c r="E146" s="215" t="s">
        <v>176</v>
      </c>
      <c r="F146" s="216" t="s">
        <v>177</v>
      </c>
      <c r="G146" s="217" t="s">
        <v>141</v>
      </c>
      <c r="H146" s="218">
        <v>0.44700000000000001</v>
      </c>
      <c r="I146" s="219"/>
      <c r="J146" s="218">
        <f>ROUND(I146*H146,3)</f>
        <v>0</v>
      </c>
      <c r="K146" s="220"/>
      <c r="L146" s="221"/>
      <c r="M146" s="222" t="s">
        <v>1</v>
      </c>
      <c r="N146" s="223" t="s">
        <v>40</v>
      </c>
      <c r="O146" s="73"/>
      <c r="P146" s="209">
        <f>O146*H146</f>
        <v>0</v>
      </c>
      <c r="Q146" s="209">
        <v>1</v>
      </c>
      <c r="R146" s="209">
        <f>Q146*H146</f>
        <v>0.44700000000000001</v>
      </c>
      <c r="S146" s="209">
        <v>0</v>
      </c>
      <c r="T146" s="210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1" t="s">
        <v>157</v>
      </c>
      <c r="AT146" s="211" t="s">
        <v>154</v>
      </c>
      <c r="AU146" s="211" t="s">
        <v>106</v>
      </c>
      <c r="AY146" s="15" t="s">
        <v>128</v>
      </c>
      <c r="BE146" s="212">
        <f>IF(N146="základná",J146,0)</f>
        <v>0</v>
      </c>
      <c r="BF146" s="212">
        <f>IF(N146="znížená",J146,0)</f>
        <v>0</v>
      </c>
      <c r="BG146" s="212">
        <f>IF(N146="zákl. prenesená",J146,0)</f>
        <v>0</v>
      </c>
      <c r="BH146" s="212">
        <f>IF(N146="zníž. prenesená",J146,0)</f>
        <v>0</v>
      </c>
      <c r="BI146" s="212">
        <f>IF(N146="nulová",J146,0)</f>
        <v>0</v>
      </c>
      <c r="BJ146" s="15" t="s">
        <v>106</v>
      </c>
      <c r="BK146" s="213">
        <f>ROUND(I146*H146,3)</f>
        <v>0</v>
      </c>
      <c r="BL146" s="15" t="s">
        <v>151</v>
      </c>
      <c r="BM146" s="211" t="s">
        <v>178</v>
      </c>
    </row>
    <row r="147" s="2" customFormat="1" ht="21.75" customHeight="1">
      <c r="A147" s="34"/>
      <c r="B147" s="164"/>
      <c r="C147" s="214" t="s">
        <v>179</v>
      </c>
      <c r="D147" s="214" t="s">
        <v>154</v>
      </c>
      <c r="E147" s="215" t="s">
        <v>180</v>
      </c>
      <c r="F147" s="216" t="s">
        <v>181</v>
      </c>
      <c r="G147" s="217" t="s">
        <v>141</v>
      </c>
      <c r="H147" s="218">
        <v>0.13600000000000001</v>
      </c>
      <c r="I147" s="219"/>
      <c r="J147" s="218">
        <f>ROUND(I147*H147,3)</f>
        <v>0</v>
      </c>
      <c r="K147" s="220"/>
      <c r="L147" s="221"/>
      <c r="M147" s="222" t="s">
        <v>1</v>
      </c>
      <c r="N147" s="223" t="s">
        <v>40</v>
      </c>
      <c r="O147" s="73"/>
      <c r="P147" s="209">
        <f>O147*H147</f>
        <v>0</v>
      </c>
      <c r="Q147" s="209">
        <v>1</v>
      </c>
      <c r="R147" s="209">
        <f>Q147*H147</f>
        <v>0.13600000000000001</v>
      </c>
      <c r="S147" s="209">
        <v>0</v>
      </c>
      <c r="T147" s="210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1" t="s">
        <v>157</v>
      </c>
      <c r="AT147" s="211" t="s">
        <v>154</v>
      </c>
      <c r="AU147" s="211" t="s">
        <v>106</v>
      </c>
      <c r="AY147" s="15" t="s">
        <v>128</v>
      </c>
      <c r="BE147" s="212">
        <f>IF(N147="základná",J147,0)</f>
        <v>0</v>
      </c>
      <c r="BF147" s="212">
        <f>IF(N147="znížená",J147,0)</f>
        <v>0</v>
      </c>
      <c r="BG147" s="212">
        <f>IF(N147="zákl. prenesená",J147,0)</f>
        <v>0</v>
      </c>
      <c r="BH147" s="212">
        <f>IF(N147="zníž. prenesená",J147,0)</f>
        <v>0</v>
      </c>
      <c r="BI147" s="212">
        <f>IF(N147="nulová",J147,0)</f>
        <v>0</v>
      </c>
      <c r="BJ147" s="15" t="s">
        <v>106</v>
      </c>
      <c r="BK147" s="213">
        <f>ROUND(I147*H147,3)</f>
        <v>0</v>
      </c>
      <c r="BL147" s="15" t="s">
        <v>151</v>
      </c>
      <c r="BM147" s="211" t="s">
        <v>182</v>
      </c>
    </row>
    <row r="148" s="2" customFormat="1" ht="21.75" customHeight="1">
      <c r="A148" s="34"/>
      <c r="B148" s="164"/>
      <c r="C148" s="214" t="s">
        <v>183</v>
      </c>
      <c r="D148" s="214" t="s">
        <v>154</v>
      </c>
      <c r="E148" s="215" t="s">
        <v>184</v>
      </c>
      <c r="F148" s="216" t="s">
        <v>185</v>
      </c>
      <c r="G148" s="217" t="s">
        <v>141</v>
      </c>
      <c r="H148" s="218">
        <v>0.14899999999999999</v>
      </c>
      <c r="I148" s="219"/>
      <c r="J148" s="218">
        <f>ROUND(I148*H148,3)</f>
        <v>0</v>
      </c>
      <c r="K148" s="220"/>
      <c r="L148" s="221"/>
      <c r="M148" s="222" t="s">
        <v>1</v>
      </c>
      <c r="N148" s="223" t="s">
        <v>40</v>
      </c>
      <c r="O148" s="73"/>
      <c r="P148" s="209">
        <f>O148*H148</f>
        <v>0</v>
      </c>
      <c r="Q148" s="209">
        <v>1</v>
      </c>
      <c r="R148" s="209">
        <f>Q148*H148</f>
        <v>0.14899999999999999</v>
      </c>
      <c r="S148" s="209">
        <v>0</v>
      </c>
      <c r="T148" s="210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1" t="s">
        <v>157</v>
      </c>
      <c r="AT148" s="211" t="s">
        <v>154</v>
      </c>
      <c r="AU148" s="211" t="s">
        <v>106</v>
      </c>
      <c r="AY148" s="15" t="s">
        <v>128</v>
      </c>
      <c r="BE148" s="212">
        <f>IF(N148="základná",J148,0)</f>
        <v>0</v>
      </c>
      <c r="BF148" s="212">
        <f>IF(N148="znížená",J148,0)</f>
        <v>0</v>
      </c>
      <c r="BG148" s="212">
        <f>IF(N148="zákl. prenesená",J148,0)</f>
        <v>0</v>
      </c>
      <c r="BH148" s="212">
        <f>IF(N148="zníž. prenesená",J148,0)</f>
        <v>0</v>
      </c>
      <c r="BI148" s="212">
        <f>IF(N148="nulová",J148,0)</f>
        <v>0</v>
      </c>
      <c r="BJ148" s="15" t="s">
        <v>106</v>
      </c>
      <c r="BK148" s="213">
        <f>ROUND(I148*H148,3)</f>
        <v>0</v>
      </c>
      <c r="BL148" s="15" t="s">
        <v>151</v>
      </c>
      <c r="BM148" s="211" t="s">
        <v>186</v>
      </c>
    </row>
    <row r="149" s="2" customFormat="1" ht="21.75" customHeight="1">
      <c r="A149" s="34"/>
      <c r="B149" s="164"/>
      <c r="C149" s="214" t="s">
        <v>187</v>
      </c>
      <c r="D149" s="214" t="s">
        <v>154</v>
      </c>
      <c r="E149" s="215" t="s">
        <v>188</v>
      </c>
      <c r="F149" s="216" t="s">
        <v>189</v>
      </c>
      <c r="G149" s="217" t="s">
        <v>141</v>
      </c>
      <c r="H149" s="218">
        <v>2.1120000000000001</v>
      </c>
      <c r="I149" s="219"/>
      <c r="J149" s="218">
        <f>ROUND(I149*H149,3)</f>
        <v>0</v>
      </c>
      <c r="K149" s="220"/>
      <c r="L149" s="221"/>
      <c r="M149" s="222" t="s">
        <v>1</v>
      </c>
      <c r="N149" s="223" t="s">
        <v>40</v>
      </c>
      <c r="O149" s="73"/>
      <c r="P149" s="209">
        <f>O149*H149</f>
        <v>0</v>
      </c>
      <c r="Q149" s="209">
        <v>1</v>
      </c>
      <c r="R149" s="209">
        <f>Q149*H149</f>
        <v>2.1120000000000001</v>
      </c>
      <c r="S149" s="209">
        <v>0</v>
      </c>
      <c r="T149" s="210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1" t="s">
        <v>157</v>
      </c>
      <c r="AT149" s="211" t="s">
        <v>154</v>
      </c>
      <c r="AU149" s="211" t="s">
        <v>106</v>
      </c>
      <c r="AY149" s="15" t="s">
        <v>128</v>
      </c>
      <c r="BE149" s="212">
        <f>IF(N149="základná",J149,0)</f>
        <v>0</v>
      </c>
      <c r="BF149" s="212">
        <f>IF(N149="znížená",J149,0)</f>
        <v>0</v>
      </c>
      <c r="BG149" s="212">
        <f>IF(N149="zákl. prenesená",J149,0)</f>
        <v>0</v>
      </c>
      <c r="BH149" s="212">
        <f>IF(N149="zníž. prenesená",J149,0)</f>
        <v>0</v>
      </c>
      <c r="BI149" s="212">
        <f>IF(N149="nulová",J149,0)</f>
        <v>0</v>
      </c>
      <c r="BJ149" s="15" t="s">
        <v>106</v>
      </c>
      <c r="BK149" s="213">
        <f>ROUND(I149*H149,3)</f>
        <v>0</v>
      </c>
      <c r="BL149" s="15" t="s">
        <v>151</v>
      </c>
      <c r="BM149" s="211" t="s">
        <v>190</v>
      </c>
    </row>
    <row r="150" s="2" customFormat="1" ht="21.75" customHeight="1">
      <c r="A150" s="34"/>
      <c r="B150" s="164"/>
      <c r="C150" s="200" t="s">
        <v>151</v>
      </c>
      <c r="D150" s="200" t="s">
        <v>131</v>
      </c>
      <c r="E150" s="201" t="s">
        <v>191</v>
      </c>
      <c r="F150" s="202" t="s">
        <v>192</v>
      </c>
      <c r="G150" s="203" t="s">
        <v>141</v>
      </c>
      <c r="H150" s="204">
        <v>5.2690000000000001</v>
      </c>
      <c r="I150" s="205"/>
      <c r="J150" s="204">
        <f>ROUND(I150*H150,3)</f>
        <v>0</v>
      </c>
      <c r="K150" s="206"/>
      <c r="L150" s="35"/>
      <c r="M150" s="207" t="s">
        <v>1</v>
      </c>
      <c r="N150" s="208" t="s">
        <v>40</v>
      </c>
      <c r="O150" s="73"/>
      <c r="P150" s="209">
        <f>O150*H150</f>
        <v>0</v>
      </c>
      <c r="Q150" s="209">
        <v>0</v>
      </c>
      <c r="R150" s="209">
        <f>Q150*H150</f>
        <v>0</v>
      </c>
      <c r="S150" s="209">
        <v>0</v>
      </c>
      <c r="T150" s="210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1" t="s">
        <v>151</v>
      </c>
      <c r="AT150" s="211" t="s">
        <v>131</v>
      </c>
      <c r="AU150" s="211" t="s">
        <v>106</v>
      </c>
      <c r="AY150" s="15" t="s">
        <v>128</v>
      </c>
      <c r="BE150" s="212">
        <f>IF(N150="základná",J150,0)</f>
        <v>0</v>
      </c>
      <c r="BF150" s="212">
        <f>IF(N150="znížená",J150,0)</f>
        <v>0</v>
      </c>
      <c r="BG150" s="212">
        <f>IF(N150="zákl. prenesená",J150,0)</f>
        <v>0</v>
      </c>
      <c r="BH150" s="212">
        <f>IF(N150="zníž. prenesená",J150,0)</f>
        <v>0</v>
      </c>
      <c r="BI150" s="212">
        <f>IF(N150="nulová",J150,0)</f>
        <v>0</v>
      </c>
      <c r="BJ150" s="15" t="s">
        <v>106</v>
      </c>
      <c r="BK150" s="213">
        <f>ROUND(I150*H150,3)</f>
        <v>0</v>
      </c>
      <c r="BL150" s="15" t="s">
        <v>151</v>
      </c>
      <c r="BM150" s="211" t="s">
        <v>193</v>
      </c>
    </row>
    <row r="151" s="12" customFormat="1" ht="22.8" customHeight="1">
      <c r="A151" s="12"/>
      <c r="B151" s="187"/>
      <c r="C151" s="12"/>
      <c r="D151" s="188" t="s">
        <v>73</v>
      </c>
      <c r="E151" s="198" t="s">
        <v>194</v>
      </c>
      <c r="F151" s="198" t="s">
        <v>195</v>
      </c>
      <c r="G151" s="12"/>
      <c r="H151" s="12"/>
      <c r="I151" s="190"/>
      <c r="J151" s="199">
        <f>BK151</f>
        <v>0</v>
      </c>
      <c r="K151" s="12"/>
      <c r="L151" s="187"/>
      <c r="M151" s="192"/>
      <c r="N151" s="193"/>
      <c r="O151" s="193"/>
      <c r="P151" s="194">
        <f>SUM(P152:P153)</f>
        <v>0</v>
      </c>
      <c r="Q151" s="193"/>
      <c r="R151" s="194">
        <f>SUM(R152:R153)</f>
        <v>0.022747200000000002</v>
      </c>
      <c r="S151" s="193"/>
      <c r="T151" s="195">
        <f>SUM(T152:T153)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88" t="s">
        <v>106</v>
      </c>
      <c r="AT151" s="196" t="s">
        <v>73</v>
      </c>
      <c r="AU151" s="196" t="s">
        <v>82</v>
      </c>
      <c r="AY151" s="188" t="s">
        <v>128</v>
      </c>
      <c r="BK151" s="197">
        <f>SUM(BK152:BK153)</f>
        <v>0</v>
      </c>
    </row>
    <row r="152" s="2" customFormat="1" ht="21.75" customHeight="1">
      <c r="A152" s="34"/>
      <c r="B152" s="164"/>
      <c r="C152" s="200" t="s">
        <v>196</v>
      </c>
      <c r="D152" s="200" t="s">
        <v>131</v>
      </c>
      <c r="E152" s="201" t="s">
        <v>197</v>
      </c>
      <c r="F152" s="202" t="s">
        <v>198</v>
      </c>
      <c r="G152" s="203" t="s">
        <v>199</v>
      </c>
      <c r="H152" s="204">
        <v>94.780000000000001</v>
      </c>
      <c r="I152" s="205"/>
      <c r="J152" s="204">
        <f>ROUND(I152*H152,3)</f>
        <v>0</v>
      </c>
      <c r="K152" s="206"/>
      <c r="L152" s="35"/>
      <c r="M152" s="207" t="s">
        <v>1</v>
      </c>
      <c r="N152" s="208" t="s">
        <v>40</v>
      </c>
      <c r="O152" s="73"/>
      <c r="P152" s="209">
        <f>O152*H152</f>
        <v>0</v>
      </c>
      <c r="Q152" s="209">
        <v>0.00016000000000000001</v>
      </c>
      <c r="R152" s="209">
        <f>Q152*H152</f>
        <v>0.015164800000000001</v>
      </c>
      <c r="S152" s="209">
        <v>0</v>
      </c>
      <c r="T152" s="210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1" t="s">
        <v>151</v>
      </c>
      <c r="AT152" s="211" t="s">
        <v>131</v>
      </c>
      <c r="AU152" s="211" t="s">
        <v>106</v>
      </c>
      <c r="AY152" s="15" t="s">
        <v>128</v>
      </c>
      <c r="BE152" s="212">
        <f>IF(N152="základná",J152,0)</f>
        <v>0</v>
      </c>
      <c r="BF152" s="212">
        <f>IF(N152="znížená",J152,0)</f>
        <v>0</v>
      </c>
      <c r="BG152" s="212">
        <f>IF(N152="zákl. prenesená",J152,0)</f>
        <v>0</v>
      </c>
      <c r="BH152" s="212">
        <f>IF(N152="zníž. prenesená",J152,0)</f>
        <v>0</v>
      </c>
      <c r="BI152" s="212">
        <f>IF(N152="nulová",J152,0)</f>
        <v>0</v>
      </c>
      <c r="BJ152" s="15" t="s">
        <v>106</v>
      </c>
      <c r="BK152" s="213">
        <f>ROUND(I152*H152,3)</f>
        <v>0</v>
      </c>
      <c r="BL152" s="15" t="s">
        <v>151</v>
      </c>
      <c r="BM152" s="211" t="s">
        <v>200</v>
      </c>
    </row>
    <row r="153" s="2" customFormat="1" ht="21.75" customHeight="1">
      <c r="A153" s="34"/>
      <c r="B153" s="164"/>
      <c r="C153" s="200" t="s">
        <v>201</v>
      </c>
      <c r="D153" s="200" t="s">
        <v>131</v>
      </c>
      <c r="E153" s="201" t="s">
        <v>202</v>
      </c>
      <c r="F153" s="202" t="s">
        <v>203</v>
      </c>
      <c r="G153" s="203" t="s">
        <v>199</v>
      </c>
      <c r="H153" s="204">
        <v>94.780000000000001</v>
      </c>
      <c r="I153" s="205"/>
      <c r="J153" s="204">
        <f>ROUND(I153*H153,3)</f>
        <v>0</v>
      </c>
      <c r="K153" s="206"/>
      <c r="L153" s="35"/>
      <c r="M153" s="224" t="s">
        <v>1</v>
      </c>
      <c r="N153" s="225" t="s">
        <v>40</v>
      </c>
      <c r="O153" s="226"/>
      <c r="P153" s="227">
        <f>O153*H153</f>
        <v>0</v>
      </c>
      <c r="Q153" s="227">
        <v>8.0000000000000007E-05</v>
      </c>
      <c r="R153" s="227">
        <f>Q153*H153</f>
        <v>0.0075824000000000004</v>
      </c>
      <c r="S153" s="227">
        <v>0</v>
      </c>
      <c r="T153" s="228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1" t="s">
        <v>151</v>
      </c>
      <c r="AT153" s="211" t="s">
        <v>131</v>
      </c>
      <c r="AU153" s="211" t="s">
        <v>106</v>
      </c>
      <c r="AY153" s="15" t="s">
        <v>128</v>
      </c>
      <c r="BE153" s="212">
        <f>IF(N153="základná",J153,0)</f>
        <v>0</v>
      </c>
      <c r="BF153" s="212">
        <f>IF(N153="znížená",J153,0)</f>
        <v>0</v>
      </c>
      <c r="BG153" s="212">
        <f>IF(N153="zákl. prenesená",J153,0)</f>
        <v>0</v>
      </c>
      <c r="BH153" s="212">
        <f>IF(N153="zníž. prenesená",J153,0)</f>
        <v>0</v>
      </c>
      <c r="BI153" s="212">
        <f>IF(N153="nulová",J153,0)</f>
        <v>0</v>
      </c>
      <c r="BJ153" s="15" t="s">
        <v>106</v>
      </c>
      <c r="BK153" s="213">
        <f>ROUND(I153*H153,3)</f>
        <v>0</v>
      </c>
      <c r="BL153" s="15" t="s">
        <v>151</v>
      </c>
      <c r="BM153" s="211" t="s">
        <v>204</v>
      </c>
    </row>
    <row r="154" s="2" customFormat="1" ht="6.96" customHeight="1">
      <c r="A154" s="34"/>
      <c r="B154" s="56"/>
      <c r="C154" s="57"/>
      <c r="D154" s="57"/>
      <c r="E154" s="57"/>
      <c r="F154" s="57"/>
      <c r="G154" s="57"/>
      <c r="H154" s="57"/>
      <c r="I154" s="146"/>
      <c r="J154" s="57"/>
      <c r="K154" s="57"/>
      <c r="L154" s="35"/>
      <c r="M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</row>
  </sheetData>
  <autoFilter ref="C131:K153"/>
  <mergeCells count="14">
    <mergeCell ref="E7:H7"/>
    <mergeCell ref="E9:H9"/>
    <mergeCell ref="E18:H18"/>
    <mergeCell ref="E27:H27"/>
    <mergeCell ref="E85:H85"/>
    <mergeCell ref="E87:H87"/>
    <mergeCell ref="D106:F106"/>
    <mergeCell ref="D107:F107"/>
    <mergeCell ref="D108:F108"/>
    <mergeCell ref="D109:F109"/>
    <mergeCell ref="D110:F11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16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86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87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16.5" customHeight="1">
      <c r="B7" s="18"/>
      <c r="E7" s="119" t="str">
        <f>'Rekapitulácia stavby'!K6</f>
        <v>Slavoj Trebišov - tribuny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88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205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31. 10. 2019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121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90</v>
      </c>
      <c r="E30" s="34"/>
      <c r="F30" s="34"/>
      <c r="G30" s="34"/>
      <c r="H30" s="34"/>
      <c r="I30" s="120"/>
      <c r="J30" s="127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8" t="s">
        <v>91</v>
      </c>
      <c r="E31" s="34"/>
      <c r="F31" s="34"/>
      <c r="G31" s="34"/>
      <c r="H31" s="34"/>
      <c r="I31" s="120"/>
      <c r="J31" s="127">
        <f>J105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29" t="s">
        <v>34</v>
      </c>
      <c r="E32" s="34"/>
      <c r="F32" s="34"/>
      <c r="G32" s="34"/>
      <c r="H32" s="34"/>
      <c r="I32" s="120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12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130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1" t="s">
        <v>38</v>
      </c>
      <c r="E35" s="28" t="s">
        <v>39</v>
      </c>
      <c r="F35" s="132">
        <f>ROUND((SUM(BE105:BE112) + SUM(BE132:BE153)),  2)</f>
        <v>0</v>
      </c>
      <c r="G35" s="34"/>
      <c r="H35" s="34"/>
      <c r="I35" s="133">
        <v>0.20000000000000001</v>
      </c>
      <c r="J35" s="132">
        <f>ROUND(((SUM(BE105:BE112) + SUM(BE132:BE153))*I35),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32">
        <f>ROUND((SUM(BF105:BF112) + SUM(BF132:BF153)),  2)</f>
        <v>0</v>
      </c>
      <c r="G36" s="34"/>
      <c r="H36" s="34"/>
      <c r="I36" s="133">
        <v>0.20000000000000001</v>
      </c>
      <c r="J36" s="132">
        <f>ROUND(((SUM(BF105:BF112) + SUM(BF132:BF153))*I36),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32">
        <f>ROUND((SUM(BG105:BG112) + SUM(BG132:BG153)),  2)</f>
        <v>0</v>
      </c>
      <c r="G37" s="34"/>
      <c r="H37" s="34"/>
      <c r="I37" s="133">
        <v>0.20000000000000001</v>
      </c>
      <c r="J37" s="132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32">
        <f>ROUND((SUM(BH105:BH112) + SUM(BH132:BH153)),  2)</f>
        <v>0</v>
      </c>
      <c r="G38" s="34"/>
      <c r="H38" s="34"/>
      <c r="I38" s="133">
        <v>0.20000000000000001</v>
      </c>
      <c r="J38" s="132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32">
        <f>ROUND((SUM(BI105:BI112) + SUM(BI132:BI153)),  2)</f>
        <v>0</v>
      </c>
      <c r="G39" s="34"/>
      <c r="H39" s="34"/>
      <c r="I39" s="133">
        <v>0</v>
      </c>
      <c r="J39" s="132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34"/>
      <c r="D41" s="135" t="s">
        <v>44</v>
      </c>
      <c r="E41" s="77"/>
      <c r="F41" s="77"/>
      <c r="G41" s="136" t="s">
        <v>45</v>
      </c>
      <c r="H41" s="137" t="s">
        <v>46</v>
      </c>
      <c r="I41" s="138"/>
      <c r="J41" s="139">
        <f>SUM(J32:J39)</f>
        <v>0</v>
      </c>
      <c r="K41" s="140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120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141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42" t="s">
        <v>50</v>
      </c>
      <c r="G61" s="54" t="s">
        <v>49</v>
      </c>
      <c r="H61" s="37"/>
      <c r="I61" s="143"/>
      <c r="J61" s="144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14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42" t="s">
        <v>50</v>
      </c>
      <c r="G76" s="54" t="s">
        <v>49</v>
      </c>
      <c r="H76" s="37"/>
      <c r="I76" s="143"/>
      <c r="J76" s="144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6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7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92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9" t="str">
        <f>E7</f>
        <v>Slavoj Trebišov - tribuny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88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 xml:space="preserve">04 - Južna tribuna - 250 sedadiel 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Trebišov </v>
      </c>
      <c r="G89" s="34"/>
      <c r="H89" s="34"/>
      <c r="I89" s="121" t="s">
        <v>20</v>
      </c>
      <c r="J89" s="65" t="str">
        <f>IF(J12="","",J12)</f>
        <v>31. 10. 2019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Mesto Trebišov 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8" t="s">
        <v>93</v>
      </c>
      <c r="D94" s="134"/>
      <c r="E94" s="134"/>
      <c r="F94" s="134"/>
      <c r="G94" s="134"/>
      <c r="H94" s="134"/>
      <c r="I94" s="149"/>
      <c r="J94" s="150" t="s">
        <v>94</v>
      </c>
      <c r="K94" s="1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51" t="s">
        <v>95</v>
      </c>
      <c r="D96" s="34"/>
      <c r="E96" s="34"/>
      <c r="F96" s="34"/>
      <c r="G96" s="34"/>
      <c r="H96" s="34"/>
      <c r="I96" s="120"/>
      <c r="J96" s="92">
        <f>J132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96</v>
      </c>
    </row>
    <row r="97" s="9" customFormat="1" ht="24.96" customHeight="1">
      <c r="A97" s="9"/>
      <c r="B97" s="152"/>
      <c r="C97" s="9"/>
      <c r="D97" s="153" t="s">
        <v>97</v>
      </c>
      <c r="E97" s="154"/>
      <c r="F97" s="154"/>
      <c r="G97" s="154"/>
      <c r="H97" s="154"/>
      <c r="I97" s="155"/>
      <c r="J97" s="156">
        <f>J133</f>
        <v>0</v>
      </c>
      <c r="K97" s="9"/>
      <c r="L97" s="152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7"/>
      <c r="C98" s="10"/>
      <c r="D98" s="158" t="s">
        <v>98</v>
      </c>
      <c r="E98" s="159"/>
      <c r="F98" s="159"/>
      <c r="G98" s="159"/>
      <c r="H98" s="159"/>
      <c r="I98" s="160"/>
      <c r="J98" s="161">
        <f>J134</f>
        <v>0</v>
      </c>
      <c r="K98" s="10"/>
      <c r="L98" s="157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7"/>
      <c r="C99" s="10"/>
      <c r="D99" s="158" t="s">
        <v>99</v>
      </c>
      <c r="E99" s="159"/>
      <c r="F99" s="159"/>
      <c r="G99" s="159"/>
      <c r="H99" s="159"/>
      <c r="I99" s="160"/>
      <c r="J99" s="161">
        <f>J136</f>
        <v>0</v>
      </c>
      <c r="K99" s="10"/>
      <c r="L99" s="157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52"/>
      <c r="C100" s="9"/>
      <c r="D100" s="153" t="s">
        <v>100</v>
      </c>
      <c r="E100" s="154"/>
      <c r="F100" s="154"/>
      <c r="G100" s="154"/>
      <c r="H100" s="154"/>
      <c r="I100" s="155"/>
      <c r="J100" s="156">
        <f>J138</f>
        <v>0</v>
      </c>
      <c r="K100" s="9"/>
      <c r="L100" s="152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10" customFormat="1" ht="19.92" customHeight="1">
      <c r="A101" s="10"/>
      <c r="B101" s="157"/>
      <c r="C101" s="10"/>
      <c r="D101" s="158" t="s">
        <v>101</v>
      </c>
      <c r="E101" s="159"/>
      <c r="F101" s="159"/>
      <c r="G101" s="159"/>
      <c r="H101" s="159"/>
      <c r="I101" s="160"/>
      <c r="J101" s="161">
        <f>J139</f>
        <v>0</v>
      </c>
      <c r="K101" s="10"/>
      <c r="L101" s="157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7"/>
      <c r="C102" s="10"/>
      <c r="D102" s="158" t="s">
        <v>102</v>
      </c>
      <c r="E102" s="159"/>
      <c r="F102" s="159"/>
      <c r="G102" s="159"/>
      <c r="H102" s="159"/>
      <c r="I102" s="160"/>
      <c r="J102" s="161">
        <f>J151</f>
        <v>0</v>
      </c>
      <c r="K102" s="10"/>
      <c r="L102" s="157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4"/>
      <c r="B103" s="35"/>
      <c r="C103" s="34"/>
      <c r="D103" s="34"/>
      <c r="E103" s="34"/>
      <c r="F103" s="34"/>
      <c r="G103" s="34"/>
      <c r="H103" s="34"/>
      <c r="I103" s="120"/>
      <c r="J103" s="34"/>
      <c r="K103" s="34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6.96" customHeight="1">
      <c r="A104" s="34"/>
      <c r="B104" s="35"/>
      <c r="C104" s="34"/>
      <c r="D104" s="34"/>
      <c r="E104" s="34"/>
      <c r="F104" s="34"/>
      <c r="G104" s="34"/>
      <c r="H104" s="34"/>
      <c r="I104" s="120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29.28" customHeight="1">
      <c r="A105" s="34"/>
      <c r="B105" s="35"/>
      <c r="C105" s="151" t="s">
        <v>103</v>
      </c>
      <c r="D105" s="34"/>
      <c r="E105" s="34"/>
      <c r="F105" s="34"/>
      <c r="G105" s="34"/>
      <c r="H105" s="34"/>
      <c r="I105" s="120"/>
      <c r="J105" s="162">
        <f>ROUND(J106 + J107 + J108 + J109 + J110 + J111,2)</f>
        <v>0</v>
      </c>
      <c r="K105" s="34"/>
      <c r="L105" s="51"/>
      <c r="N105" s="163" t="s">
        <v>38</v>
      </c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18" customHeight="1">
      <c r="A106" s="34"/>
      <c r="B106" s="164"/>
      <c r="C106" s="120"/>
      <c r="D106" s="165" t="s">
        <v>104</v>
      </c>
      <c r="E106" s="166"/>
      <c r="F106" s="166"/>
      <c r="G106" s="120"/>
      <c r="H106" s="120"/>
      <c r="I106" s="120"/>
      <c r="J106" s="167">
        <v>0</v>
      </c>
      <c r="K106" s="120"/>
      <c r="L106" s="168"/>
      <c r="M106" s="169"/>
      <c r="N106" s="170" t="s">
        <v>40</v>
      </c>
      <c r="O106" s="169"/>
      <c r="P106" s="169"/>
      <c r="Q106" s="169"/>
      <c r="R106" s="169"/>
      <c r="S106" s="120"/>
      <c r="T106" s="120"/>
      <c r="U106" s="120"/>
      <c r="V106" s="120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69"/>
      <c r="AG106" s="169"/>
      <c r="AH106" s="169"/>
      <c r="AI106" s="169"/>
      <c r="AJ106" s="169"/>
      <c r="AK106" s="169"/>
      <c r="AL106" s="169"/>
      <c r="AM106" s="169"/>
      <c r="AN106" s="169"/>
      <c r="AO106" s="169"/>
      <c r="AP106" s="169"/>
      <c r="AQ106" s="169"/>
      <c r="AR106" s="169"/>
      <c r="AS106" s="169"/>
      <c r="AT106" s="169"/>
      <c r="AU106" s="169"/>
      <c r="AV106" s="169"/>
      <c r="AW106" s="169"/>
      <c r="AX106" s="169"/>
      <c r="AY106" s="171" t="s">
        <v>105</v>
      </c>
      <c r="AZ106" s="169"/>
      <c r="BA106" s="169"/>
      <c r="BB106" s="169"/>
      <c r="BC106" s="169"/>
      <c r="BD106" s="169"/>
      <c r="BE106" s="172">
        <f>IF(N106="základná",J106,0)</f>
        <v>0</v>
      </c>
      <c r="BF106" s="172">
        <f>IF(N106="znížená",J106,0)</f>
        <v>0</v>
      </c>
      <c r="BG106" s="172">
        <f>IF(N106="zákl. prenesená",J106,0)</f>
        <v>0</v>
      </c>
      <c r="BH106" s="172">
        <f>IF(N106="zníž. prenesená",J106,0)</f>
        <v>0</v>
      </c>
      <c r="BI106" s="172">
        <f>IF(N106="nulová",J106,0)</f>
        <v>0</v>
      </c>
      <c r="BJ106" s="171" t="s">
        <v>106</v>
      </c>
      <c r="BK106" s="169"/>
      <c r="BL106" s="169"/>
      <c r="BM106" s="169"/>
    </row>
    <row r="107" s="2" customFormat="1" ht="18" customHeight="1">
      <c r="A107" s="34"/>
      <c r="B107" s="164"/>
      <c r="C107" s="120"/>
      <c r="D107" s="165" t="s">
        <v>107</v>
      </c>
      <c r="E107" s="166"/>
      <c r="F107" s="166"/>
      <c r="G107" s="120"/>
      <c r="H107" s="120"/>
      <c r="I107" s="120"/>
      <c r="J107" s="167">
        <v>0</v>
      </c>
      <c r="K107" s="120"/>
      <c r="L107" s="168"/>
      <c r="M107" s="169"/>
      <c r="N107" s="170" t="s">
        <v>40</v>
      </c>
      <c r="O107" s="169"/>
      <c r="P107" s="169"/>
      <c r="Q107" s="169"/>
      <c r="R107" s="169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20"/>
      <c r="AE107" s="120"/>
      <c r="AF107" s="169"/>
      <c r="AG107" s="169"/>
      <c r="AH107" s="169"/>
      <c r="AI107" s="169"/>
      <c r="AJ107" s="169"/>
      <c r="AK107" s="169"/>
      <c r="AL107" s="169"/>
      <c r="AM107" s="169"/>
      <c r="AN107" s="169"/>
      <c r="AO107" s="169"/>
      <c r="AP107" s="169"/>
      <c r="AQ107" s="169"/>
      <c r="AR107" s="169"/>
      <c r="AS107" s="169"/>
      <c r="AT107" s="169"/>
      <c r="AU107" s="169"/>
      <c r="AV107" s="169"/>
      <c r="AW107" s="169"/>
      <c r="AX107" s="169"/>
      <c r="AY107" s="171" t="s">
        <v>105</v>
      </c>
      <c r="AZ107" s="169"/>
      <c r="BA107" s="169"/>
      <c r="BB107" s="169"/>
      <c r="BC107" s="169"/>
      <c r="BD107" s="169"/>
      <c r="BE107" s="172">
        <f>IF(N107="základná",J107,0)</f>
        <v>0</v>
      </c>
      <c r="BF107" s="172">
        <f>IF(N107="znížená",J107,0)</f>
        <v>0</v>
      </c>
      <c r="BG107" s="172">
        <f>IF(N107="zákl. prenesená",J107,0)</f>
        <v>0</v>
      </c>
      <c r="BH107" s="172">
        <f>IF(N107="zníž. prenesená",J107,0)</f>
        <v>0</v>
      </c>
      <c r="BI107" s="172">
        <f>IF(N107="nulová",J107,0)</f>
        <v>0</v>
      </c>
      <c r="BJ107" s="171" t="s">
        <v>106</v>
      </c>
      <c r="BK107" s="169"/>
      <c r="BL107" s="169"/>
      <c r="BM107" s="169"/>
    </row>
    <row r="108" s="2" customFormat="1" ht="18" customHeight="1">
      <c r="A108" s="34"/>
      <c r="B108" s="164"/>
      <c r="C108" s="120"/>
      <c r="D108" s="165" t="s">
        <v>108</v>
      </c>
      <c r="E108" s="166"/>
      <c r="F108" s="166"/>
      <c r="G108" s="120"/>
      <c r="H108" s="120"/>
      <c r="I108" s="120"/>
      <c r="J108" s="167">
        <v>0</v>
      </c>
      <c r="K108" s="120"/>
      <c r="L108" s="168"/>
      <c r="M108" s="169"/>
      <c r="N108" s="170" t="s">
        <v>40</v>
      </c>
      <c r="O108" s="169"/>
      <c r="P108" s="169"/>
      <c r="Q108" s="169"/>
      <c r="R108" s="169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69"/>
      <c r="AG108" s="169"/>
      <c r="AH108" s="169"/>
      <c r="AI108" s="169"/>
      <c r="AJ108" s="169"/>
      <c r="AK108" s="169"/>
      <c r="AL108" s="169"/>
      <c r="AM108" s="169"/>
      <c r="AN108" s="169"/>
      <c r="AO108" s="169"/>
      <c r="AP108" s="169"/>
      <c r="AQ108" s="169"/>
      <c r="AR108" s="169"/>
      <c r="AS108" s="169"/>
      <c r="AT108" s="169"/>
      <c r="AU108" s="169"/>
      <c r="AV108" s="169"/>
      <c r="AW108" s="169"/>
      <c r="AX108" s="169"/>
      <c r="AY108" s="171" t="s">
        <v>105</v>
      </c>
      <c r="AZ108" s="169"/>
      <c r="BA108" s="169"/>
      <c r="BB108" s="169"/>
      <c r="BC108" s="169"/>
      <c r="BD108" s="169"/>
      <c r="BE108" s="172">
        <f>IF(N108="základná",J108,0)</f>
        <v>0</v>
      </c>
      <c r="BF108" s="172">
        <f>IF(N108="znížená",J108,0)</f>
        <v>0</v>
      </c>
      <c r="BG108" s="172">
        <f>IF(N108="zákl. prenesená",J108,0)</f>
        <v>0</v>
      </c>
      <c r="BH108" s="172">
        <f>IF(N108="zníž. prenesená",J108,0)</f>
        <v>0</v>
      </c>
      <c r="BI108" s="172">
        <f>IF(N108="nulová",J108,0)</f>
        <v>0</v>
      </c>
      <c r="BJ108" s="171" t="s">
        <v>106</v>
      </c>
      <c r="BK108" s="169"/>
      <c r="BL108" s="169"/>
      <c r="BM108" s="169"/>
    </row>
    <row r="109" s="2" customFormat="1" ht="18" customHeight="1">
      <c r="A109" s="34"/>
      <c r="B109" s="164"/>
      <c r="C109" s="120"/>
      <c r="D109" s="165" t="s">
        <v>109</v>
      </c>
      <c r="E109" s="166"/>
      <c r="F109" s="166"/>
      <c r="G109" s="120"/>
      <c r="H109" s="120"/>
      <c r="I109" s="120"/>
      <c r="J109" s="167">
        <v>0</v>
      </c>
      <c r="K109" s="120"/>
      <c r="L109" s="168"/>
      <c r="M109" s="169"/>
      <c r="N109" s="170" t="s">
        <v>40</v>
      </c>
      <c r="O109" s="169"/>
      <c r="P109" s="169"/>
      <c r="Q109" s="169"/>
      <c r="R109" s="169"/>
      <c r="S109" s="120"/>
      <c r="T109" s="120"/>
      <c r="U109" s="120"/>
      <c r="V109" s="120"/>
      <c r="W109" s="120"/>
      <c r="X109" s="120"/>
      <c r="Y109" s="120"/>
      <c r="Z109" s="120"/>
      <c r="AA109" s="120"/>
      <c r="AB109" s="120"/>
      <c r="AC109" s="120"/>
      <c r="AD109" s="120"/>
      <c r="AE109" s="120"/>
      <c r="AF109" s="169"/>
      <c r="AG109" s="169"/>
      <c r="AH109" s="169"/>
      <c r="AI109" s="169"/>
      <c r="AJ109" s="169"/>
      <c r="AK109" s="169"/>
      <c r="AL109" s="169"/>
      <c r="AM109" s="169"/>
      <c r="AN109" s="169"/>
      <c r="AO109" s="169"/>
      <c r="AP109" s="169"/>
      <c r="AQ109" s="169"/>
      <c r="AR109" s="169"/>
      <c r="AS109" s="169"/>
      <c r="AT109" s="169"/>
      <c r="AU109" s="169"/>
      <c r="AV109" s="169"/>
      <c r="AW109" s="169"/>
      <c r="AX109" s="169"/>
      <c r="AY109" s="171" t="s">
        <v>105</v>
      </c>
      <c r="AZ109" s="169"/>
      <c r="BA109" s="169"/>
      <c r="BB109" s="169"/>
      <c r="BC109" s="169"/>
      <c r="BD109" s="169"/>
      <c r="BE109" s="172">
        <f>IF(N109="základná",J109,0)</f>
        <v>0</v>
      </c>
      <c r="BF109" s="172">
        <f>IF(N109="znížená",J109,0)</f>
        <v>0</v>
      </c>
      <c r="BG109" s="172">
        <f>IF(N109="zákl. prenesená",J109,0)</f>
        <v>0</v>
      </c>
      <c r="BH109" s="172">
        <f>IF(N109="zníž. prenesená",J109,0)</f>
        <v>0</v>
      </c>
      <c r="BI109" s="172">
        <f>IF(N109="nulová",J109,0)</f>
        <v>0</v>
      </c>
      <c r="BJ109" s="171" t="s">
        <v>106</v>
      </c>
      <c r="BK109" s="169"/>
      <c r="BL109" s="169"/>
      <c r="BM109" s="169"/>
    </row>
    <row r="110" s="2" customFormat="1" ht="18" customHeight="1">
      <c r="A110" s="34"/>
      <c r="B110" s="164"/>
      <c r="C110" s="120"/>
      <c r="D110" s="165" t="s">
        <v>110</v>
      </c>
      <c r="E110" s="166"/>
      <c r="F110" s="166"/>
      <c r="G110" s="120"/>
      <c r="H110" s="120"/>
      <c r="I110" s="120"/>
      <c r="J110" s="167">
        <v>0</v>
      </c>
      <c r="K110" s="120"/>
      <c r="L110" s="168"/>
      <c r="M110" s="169"/>
      <c r="N110" s="170" t="s">
        <v>40</v>
      </c>
      <c r="O110" s="169"/>
      <c r="P110" s="169"/>
      <c r="Q110" s="169"/>
      <c r="R110" s="169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69"/>
      <c r="AG110" s="169"/>
      <c r="AH110" s="169"/>
      <c r="AI110" s="169"/>
      <c r="AJ110" s="169"/>
      <c r="AK110" s="169"/>
      <c r="AL110" s="169"/>
      <c r="AM110" s="169"/>
      <c r="AN110" s="169"/>
      <c r="AO110" s="169"/>
      <c r="AP110" s="169"/>
      <c r="AQ110" s="169"/>
      <c r="AR110" s="169"/>
      <c r="AS110" s="169"/>
      <c r="AT110" s="169"/>
      <c r="AU110" s="169"/>
      <c r="AV110" s="169"/>
      <c r="AW110" s="169"/>
      <c r="AX110" s="169"/>
      <c r="AY110" s="171" t="s">
        <v>105</v>
      </c>
      <c r="AZ110" s="169"/>
      <c r="BA110" s="169"/>
      <c r="BB110" s="169"/>
      <c r="BC110" s="169"/>
      <c r="BD110" s="169"/>
      <c r="BE110" s="172">
        <f>IF(N110="základná",J110,0)</f>
        <v>0</v>
      </c>
      <c r="BF110" s="172">
        <f>IF(N110="znížená",J110,0)</f>
        <v>0</v>
      </c>
      <c r="BG110" s="172">
        <f>IF(N110="zákl. prenesená",J110,0)</f>
        <v>0</v>
      </c>
      <c r="BH110" s="172">
        <f>IF(N110="zníž. prenesená",J110,0)</f>
        <v>0</v>
      </c>
      <c r="BI110" s="172">
        <f>IF(N110="nulová",J110,0)</f>
        <v>0</v>
      </c>
      <c r="BJ110" s="171" t="s">
        <v>106</v>
      </c>
      <c r="BK110" s="169"/>
      <c r="BL110" s="169"/>
      <c r="BM110" s="169"/>
    </row>
    <row r="111" s="2" customFormat="1" ht="18" customHeight="1">
      <c r="A111" s="34"/>
      <c r="B111" s="164"/>
      <c r="C111" s="120"/>
      <c r="D111" s="166" t="s">
        <v>111</v>
      </c>
      <c r="E111" s="120"/>
      <c r="F111" s="120"/>
      <c r="G111" s="120"/>
      <c r="H111" s="120"/>
      <c r="I111" s="120"/>
      <c r="J111" s="167">
        <f>ROUND(J30*T111,2)</f>
        <v>0</v>
      </c>
      <c r="K111" s="120"/>
      <c r="L111" s="168"/>
      <c r="M111" s="169"/>
      <c r="N111" s="170" t="s">
        <v>40</v>
      </c>
      <c r="O111" s="169"/>
      <c r="P111" s="169"/>
      <c r="Q111" s="169"/>
      <c r="R111" s="169"/>
      <c r="S111" s="120"/>
      <c r="T111" s="120"/>
      <c r="U111" s="120"/>
      <c r="V111" s="120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69"/>
      <c r="AG111" s="169"/>
      <c r="AH111" s="169"/>
      <c r="AI111" s="169"/>
      <c r="AJ111" s="169"/>
      <c r="AK111" s="169"/>
      <c r="AL111" s="169"/>
      <c r="AM111" s="169"/>
      <c r="AN111" s="169"/>
      <c r="AO111" s="169"/>
      <c r="AP111" s="169"/>
      <c r="AQ111" s="169"/>
      <c r="AR111" s="169"/>
      <c r="AS111" s="169"/>
      <c r="AT111" s="169"/>
      <c r="AU111" s="169"/>
      <c r="AV111" s="169"/>
      <c r="AW111" s="169"/>
      <c r="AX111" s="169"/>
      <c r="AY111" s="171" t="s">
        <v>112</v>
      </c>
      <c r="AZ111" s="169"/>
      <c r="BA111" s="169"/>
      <c r="BB111" s="169"/>
      <c r="BC111" s="169"/>
      <c r="BD111" s="169"/>
      <c r="BE111" s="172">
        <f>IF(N111="základná",J111,0)</f>
        <v>0</v>
      </c>
      <c r="BF111" s="172">
        <f>IF(N111="znížená",J111,0)</f>
        <v>0</v>
      </c>
      <c r="BG111" s="172">
        <f>IF(N111="zákl. prenesená",J111,0)</f>
        <v>0</v>
      </c>
      <c r="BH111" s="172">
        <f>IF(N111="zníž. prenesená",J111,0)</f>
        <v>0</v>
      </c>
      <c r="BI111" s="172">
        <f>IF(N111="nulová",J111,0)</f>
        <v>0</v>
      </c>
      <c r="BJ111" s="171" t="s">
        <v>106</v>
      </c>
      <c r="BK111" s="169"/>
      <c r="BL111" s="169"/>
      <c r="BM111" s="169"/>
    </row>
    <row r="112" s="2" customFormat="1">
      <c r="A112" s="34"/>
      <c r="B112" s="35"/>
      <c r="C112" s="34"/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9.28" customHeight="1">
      <c r="A113" s="34"/>
      <c r="B113" s="35"/>
      <c r="C113" s="173" t="s">
        <v>113</v>
      </c>
      <c r="D113" s="134"/>
      <c r="E113" s="134"/>
      <c r="F113" s="134"/>
      <c r="G113" s="134"/>
      <c r="H113" s="134"/>
      <c r="I113" s="149"/>
      <c r="J113" s="174">
        <f>ROUND(J96+J105,2)</f>
        <v>0</v>
      </c>
      <c r="K113" s="1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56"/>
      <c r="C114" s="57"/>
      <c r="D114" s="57"/>
      <c r="E114" s="57"/>
      <c r="F114" s="57"/>
      <c r="G114" s="57"/>
      <c r="H114" s="57"/>
      <c r="I114" s="146"/>
      <c r="J114" s="57"/>
      <c r="K114" s="57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8" s="2" customFormat="1" ht="6.96" customHeight="1">
      <c r="A118" s="34"/>
      <c r="B118" s="58"/>
      <c r="C118" s="59"/>
      <c r="D118" s="59"/>
      <c r="E118" s="59"/>
      <c r="F118" s="59"/>
      <c r="G118" s="59"/>
      <c r="H118" s="59"/>
      <c r="I118" s="147"/>
      <c r="J118" s="59"/>
      <c r="K118" s="59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24.96" customHeight="1">
      <c r="A119" s="34"/>
      <c r="B119" s="35"/>
      <c r="C119" s="19" t="s">
        <v>114</v>
      </c>
      <c r="D119" s="34"/>
      <c r="E119" s="34"/>
      <c r="F119" s="34"/>
      <c r="G119" s="34"/>
      <c r="H119" s="34"/>
      <c r="I119" s="120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6.96" customHeight="1">
      <c r="A120" s="34"/>
      <c r="B120" s="35"/>
      <c r="C120" s="34"/>
      <c r="D120" s="34"/>
      <c r="E120" s="34"/>
      <c r="F120" s="34"/>
      <c r="G120" s="34"/>
      <c r="H120" s="34"/>
      <c r="I120" s="120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2" customHeight="1">
      <c r="A121" s="34"/>
      <c r="B121" s="35"/>
      <c r="C121" s="28" t="s">
        <v>14</v>
      </c>
      <c r="D121" s="34"/>
      <c r="E121" s="34"/>
      <c r="F121" s="34"/>
      <c r="G121" s="34"/>
      <c r="H121" s="34"/>
      <c r="I121" s="120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6.5" customHeight="1">
      <c r="A122" s="34"/>
      <c r="B122" s="35"/>
      <c r="C122" s="34"/>
      <c r="D122" s="34"/>
      <c r="E122" s="119" t="str">
        <f>E7</f>
        <v>Slavoj Trebišov - tribuny</v>
      </c>
      <c r="F122" s="28"/>
      <c r="G122" s="28"/>
      <c r="H122" s="28"/>
      <c r="I122" s="120"/>
      <c r="J122" s="34"/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2" customHeight="1">
      <c r="A123" s="34"/>
      <c r="B123" s="35"/>
      <c r="C123" s="28" t="s">
        <v>88</v>
      </c>
      <c r="D123" s="34"/>
      <c r="E123" s="34"/>
      <c r="F123" s="34"/>
      <c r="G123" s="34"/>
      <c r="H123" s="34"/>
      <c r="I123" s="120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6.5" customHeight="1">
      <c r="A124" s="34"/>
      <c r="B124" s="35"/>
      <c r="C124" s="34"/>
      <c r="D124" s="34"/>
      <c r="E124" s="63" t="str">
        <f>E9</f>
        <v xml:space="preserve">04 - Južna tribuna - 250 sedadiel </v>
      </c>
      <c r="F124" s="34"/>
      <c r="G124" s="34"/>
      <c r="H124" s="34"/>
      <c r="I124" s="120"/>
      <c r="J124" s="34"/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6.96" customHeight="1">
      <c r="A125" s="34"/>
      <c r="B125" s="35"/>
      <c r="C125" s="34"/>
      <c r="D125" s="34"/>
      <c r="E125" s="34"/>
      <c r="F125" s="34"/>
      <c r="G125" s="34"/>
      <c r="H125" s="34"/>
      <c r="I125" s="120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2" customHeight="1">
      <c r="A126" s="34"/>
      <c r="B126" s="35"/>
      <c r="C126" s="28" t="s">
        <v>18</v>
      </c>
      <c r="D126" s="34"/>
      <c r="E126" s="34"/>
      <c r="F126" s="23" t="str">
        <f>F12</f>
        <v xml:space="preserve">Trebišov </v>
      </c>
      <c r="G126" s="34"/>
      <c r="H126" s="34"/>
      <c r="I126" s="121" t="s">
        <v>20</v>
      </c>
      <c r="J126" s="65" t="str">
        <f>IF(J12="","",J12)</f>
        <v>31. 10. 2019</v>
      </c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6.96" customHeight="1">
      <c r="A127" s="34"/>
      <c r="B127" s="35"/>
      <c r="C127" s="34"/>
      <c r="D127" s="34"/>
      <c r="E127" s="34"/>
      <c r="F127" s="34"/>
      <c r="G127" s="34"/>
      <c r="H127" s="34"/>
      <c r="I127" s="120"/>
      <c r="J127" s="34"/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5.15" customHeight="1">
      <c r="A128" s="34"/>
      <c r="B128" s="35"/>
      <c r="C128" s="28" t="s">
        <v>22</v>
      </c>
      <c r="D128" s="34"/>
      <c r="E128" s="34"/>
      <c r="F128" s="23" t="str">
        <f>E15</f>
        <v xml:space="preserve">Mesto Trebišov </v>
      </c>
      <c r="G128" s="34"/>
      <c r="H128" s="34"/>
      <c r="I128" s="121" t="s">
        <v>28</v>
      </c>
      <c r="J128" s="32" t="str">
        <f>E21</f>
        <v xml:space="preserve"> </v>
      </c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15.15" customHeight="1">
      <c r="A129" s="34"/>
      <c r="B129" s="35"/>
      <c r="C129" s="28" t="s">
        <v>26</v>
      </c>
      <c r="D129" s="34"/>
      <c r="E129" s="34"/>
      <c r="F129" s="23" t="str">
        <f>IF(E18="","",E18)</f>
        <v>Vyplň údaj</v>
      </c>
      <c r="G129" s="34"/>
      <c r="H129" s="34"/>
      <c r="I129" s="121" t="s">
        <v>32</v>
      </c>
      <c r="J129" s="32" t="str">
        <f>E24</f>
        <v xml:space="preserve"> </v>
      </c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0.32" customHeight="1">
      <c r="A130" s="34"/>
      <c r="B130" s="35"/>
      <c r="C130" s="34"/>
      <c r="D130" s="34"/>
      <c r="E130" s="34"/>
      <c r="F130" s="34"/>
      <c r="G130" s="34"/>
      <c r="H130" s="34"/>
      <c r="I130" s="120"/>
      <c r="J130" s="34"/>
      <c r="K130" s="34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11" customFormat="1" ht="29.28" customHeight="1">
      <c r="A131" s="175"/>
      <c r="B131" s="176"/>
      <c r="C131" s="177" t="s">
        <v>115</v>
      </c>
      <c r="D131" s="178" t="s">
        <v>59</v>
      </c>
      <c r="E131" s="178" t="s">
        <v>55</v>
      </c>
      <c r="F131" s="178" t="s">
        <v>56</v>
      </c>
      <c r="G131" s="178" t="s">
        <v>116</v>
      </c>
      <c r="H131" s="178" t="s">
        <v>117</v>
      </c>
      <c r="I131" s="179" t="s">
        <v>118</v>
      </c>
      <c r="J131" s="180" t="s">
        <v>94</v>
      </c>
      <c r="K131" s="181" t="s">
        <v>119</v>
      </c>
      <c r="L131" s="182"/>
      <c r="M131" s="82" t="s">
        <v>1</v>
      </c>
      <c r="N131" s="83" t="s">
        <v>38</v>
      </c>
      <c r="O131" s="83" t="s">
        <v>120</v>
      </c>
      <c r="P131" s="83" t="s">
        <v>121</v>
      </c>
      <c r="Q131" s="83" t="s">
        <v>122</v>
      </c>
      <c r="R131" s="83" t="s">
        <v>123</v>
      </c>
      <c r="S131" s="83" t="s">
        <v>124</v>
      </c>
      <c r="T131" s="84" t="s">
        <v>125</v>
      </c>
      <c r="U131" s="175"/>
      <c r="V131" s="175"/>
      <c r="W131" s="175"/>
      <c r="X131" s="175"/>
      <c r="Y131" s="175"/>
      <c r="Z131" s="175"/>
      <c r="AA131" s="175"/>
      <c r="AB131" s="175"/>
      <c r="AC131" s="175"/>
      <c r="AD131" s="175"/>
      <c r="AE131" s="175"/>
    </row>
    <row r="132" s="2" customFormat="1" ht="22.8" customHeight="1">
      <c r="A132" s="34"/>
      <c r="B132" s="35"/>
      <c r="C132" s="89" t="s">
        <v>90</v>
      </c>
      <c r="D132" s="34"/>
      <c r="E132" s="34"/>
      <c r="F132" s="34"/>
      <c r="G132" s="34"/>
      <c r="H132" s="34"/>
      <c r="I132" s="120"/>
      <c r="J132" s="183">
        <f>BK132</f>
        <v>0</v>
      </c>
      <c r="K132" s="34"/>
      <c r="L132" s="35"/>
      <c r="M132" s="85"/>
      <c r="N132" s="69"/>
      <c r="O132" s="86"/>
      <c r="P132" s="184">
        <f>P133+P138</f>
        <v>0</v>
      </c>
      <c r="Q132" s="86"/>
      <c r="R132" s="184">
        <f>R133+R138</f>
        <v>36.18720896</v>
      </c>
      <c r="S132" s="86"/>
      <c r="T132" s="185">
        <f>T133+T138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T132" s="15" t="s">
        <v>73</v>
      </c>
      <c r="AU132" s="15" t="s">
        <v>96</v>
      </c>
      <c r="BK132" s="186">
        <f>BK133+BK138</f>
        <v>0</v>
      </c>
    </row>
    <row r="133" s="12" customFormat="1" ht="25.92" customHeight="1">
      <c r="A133" s="12"/>
      <c r="B133" s="187"/>
      <c r="C133" s="12"/>
      <c r="D133" s="188" t="s">
        <v>73</v>
      </c>
      <c r="E133" s="189" t="s">
        <v>126</v>
      </c>
      <c r="F133" s="189" t="s">
        <v>127</v>
      </c>
      <c r="G133" s="12"/>
      <c r="H133" s="12"/>
      <c r="I133" s="190"/>
      <c r="J133" s="191">
        <f>BK133</f>
        <v>0</v>
      </c>
      <c r="K133" s="12"/>
      <c r="L133" s="187"/>
      <c r="M133" s="192"/>
      <c r="N133" s="193"/>
      <c r="O133" s="193"/>
      <c r="P133" s="194">
        <f>P134+P136</f>
        <v>0</v>
      </c>
      <c r="Q133" s="193"/>
      <c r="R133" s="194">
        <f>R134+R136</f>
        <v>27.597185279999998</v>
      </c>
      <c r="S133" s="193"/>
      <c r="T133" s="195">
        <f>T134+T136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88" t="s">
        <v>82</v>
      </c>
      <c r="AT133" s="196" t="s">
        <v>73</v>
      </c>
      <c r="AU133" s="196" t="s">
        <v>74</v>
      </c>
      <c r="AY133" s="188" t="s">
        <v>128</v>
      </c>
      <c r="BK133" s="197">
        <f>BK134+BK136</f>
        <v>0</v>
      </c>
    </row>
    <row r="134" s="12" customFormat="1" ht="22.8" customHeight="1">
      <c r="A134" s="12"/>
      <c r="B134" s="187"/>
      <c r="C134" s="12"/>
      <c r="D134" s="188" t="s">
        <v>73</v>
      </c>
      <c r="E134" s="198" t="s">
        <v>106</v>
      </c>
      <c r="F134" s="198" t="s">
        <v>129</v>
      </c>
      <c r="G134" s="12"/>
      <c r="H134" s="12"/>
      <c r="I134" s="190"/>
      <c r="J134" s="199">
        <f>BK134</f>
        <v>0</v>
      </c>
      <c r="K134" s="12"/>
      <c r="L134" s="187"/>
      <c r="M134" s="192"/>
      <c r="N134" s="193"/>
      <c r="O134" s="193"/>
      <c r="P134" s="194">
        <f>P135</f>
        <v>0</v>
      </c>
      <c r="Q134" s="193"/>
      <c r="R134" s="194">
        <f>R135</f>
        <v>27.597185279999998</v>
      </c>
      <c r="S134" s="193"/>
      <c r="T134" s="195">
        <f>T135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88" t="s">
        <v>82</v>
      </c>
      <c r="AT134" s="196" t="s">
        <v>73</v>
      </c>
      <c r="AU134" s="196" t="s">
        <v>82</v>
      </c>
      <c r="AY134" s="188" t="s">
        <v>128</v>
      </c>
      <c r="BK134" s="197">
        <f>BK135</f>
        <v>0</v>
      </c>
    </row>
    <row r="135" s="2" customFormat="1" ht="21.75" customHeight="1">
      <c r="A135" s="34"/>
      <c r="B135" s="164"/>
      <c r="C135" s="200" t="s">
        <v>82</v>
      </c>
      <c r="D135" s="200" t="s">
        <v>131</v>
      </c>
      <c r="E135" s="201" t="s">
        <v>132</v>
      </c>
      <c r="F135" s="202" t="s">
        <v>133</v>
      </c>
      <c r="G135" s="203" t="s">
        <v>134</v>
      </c>
      <c r="H135" s="204">
        <v>11.424</v>
      </c>
      <c r="I135" s="205"/>
      <c r="J135" s="204">
        <f>ROUND(I135*H135,3)</f>
        <v>0</v>
      </c>
      <c r="K135" s="206"/>
      <c r="L135" s="35"/>
      <c r="M135" s="207" t="s">
        <v>1</v>
      </c>
      <c r="N135" s="208" t="s">
        <v>40</v>
      </c>
      <c r="O135" s="73"/>
      <c r="P135" s="209">
        <f>O135*H135</f>
        <v>0</v>
      </c>
      <c r="Q135" s="209">
        <v>2.4157199999999999</v>
      </c>
      <c r="R135" s="209">
        <f>Q135*H135</f>
        <v>27.597185279999998</v>
      </c>
      <c r="S135" s="209">
        <v>0</v>
      </c>
      <c r="T135" s="210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1" t="s">
        <v>130</v>
      </c>
      <c r="AT135" s="211" t="s">
        <v>131</v>
      </c>
      <c r="AU135" s="211" t="s">
        <v>106</v>
      </c>
      <c r="AY135" s="15" t="s">
        <v>128</v>
      </c>
      <c r="BE135" s="212">
        <f>IF(N135="základná",J135,0)</f>
        <v>0</v>
      </c>
      <c r="BF135" s="212">
        <f>IF(N135="znížená",J135,0)</f>
        <v>0</v>
      </c>
      <c r="BG135" s="212">
        <f>IF(N135="zákl. prenesená",J135,0)</f>
        <v>0</v>
      </c>
      <c r="BH135" s="212">
        <f>IF(N135="zníž. prenesená",J135,0)</f>
        <v>0</v>
      </c>
      <c r="BI135" s="212">
        <f>IF(N135="nulová",J135,0)</f>
        <v>0</v>
      </c>
      <c r="BJ135" s="15" t="s">
        <v>106</v>
      </c>
      <c r="BK135" s="213">
        <f>ROUND(I135*H135,3)</f>
        <v>0</v>
      </c>
      <c r="BL135" s="15" t="s">
        <v>130</v>
      </c>
      <c r="BM135" s="211" t="s">
        <v>206</v>
      </c>
    </row>
    <row r="136" s="12" customFormat="1" ht="22.8" customHeight="1">
      <c r="A136" s="12"/>
      <c r="B136" s="187"/>
      <c r="C136" s="12"/>
      <c r="D136" s="188" t="s">
        <v>73</v>
      </c>
      <c r="E136" s="198" t="s">
        <v>136</v>
      </c>
      <c r="F136" s="198" t="s">
        <v>137</v>
      </c>
      <c r="G136" s="12"/>
      <c r="H136" s="12"/>
      <c r="I136" s="190"/>
      <c r="J136" s="199">
        <f>BK136</f>
        <v>0</v>
      </c>
      <c r="K136" s="12"/>
      <c r="L136" s="187"/>
      <c r="M136" s="192"/>
      <c r="N136" s="193"/>
      <c r="O136" s="193"/>
      <c r="P136" s="194">
        <f>P137</f>
        <v>0</v>
      </c>
      <c r="Q136" s="193"/>
      <c r="R136" s="194">
        <f>R137</f>
        <v>0</v>
      </c>
      <c r="S136" s="193"/>
      <c r="T136" s="195">
        <f>T137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88" t="s">
        <v>82</v>
      </c>
      <c r="AT136" s="196" t="s">
        <v>73</v>
      </c>
      <c r="AU136" s="196" t="s">
        <v>82</v>
      </c>
      <c r="AY136" s="188" t="s">
        <v>128</v>
      </c>
      <c r="BK136" s="197">
        <f>BK137</f>
        <v>0</v>
      </c>
    </row>
    <row r="137" s="2" customFormat="1" ht="21.75" customHeight="1">
      <c r="A137" s="34"/>
      <c r="B137" s="164"/>
      <c r="C137" s="200" t="s">
        <v>106</v>
      </c>
      <c r="D137" s="200" t="s">
        <v>131</v>
      </c>
      <c r="E137" s="201" t="s">
        <v>139</v>
      </c>
      <c r="F137" s="202" t="s">
        <v>140</v>
      </c>
      <c r="G137" s="203" t="s">
        <v>141</v>
      </c>
      <c r="H137" s="204">
        <v>26.914000000000001</v>
      </c>
      <c r="I137" s="205"/>
      <c r="J137" s="204">
        <f>ROUND(I137*H137,3)</f>
        <v>0</v>
      </c>
      <c r="K137" s="206"/>
      <c r="L137" s="35"/>
      <c r="M137" s="207" t="s">
        <v>1</v>
      </c>
      <c r="N137" s="208" t="s">
        <v>40</v>
      </c>
      <c r="O137" s="73"/>
      <c r="P137" s="209">
        <f>O137*H137</f>
        <v>0</v>
      </c>
      <c r="Q137" s="209">
        <v>0</v>
      </c>
      <c r="R137" s="209">
        <f>Q137*H137</f>
        <v>0</v>
      </c>
      <c r="S137" s="209">
        <v>0</v>
      </c>
      <c r="T137" s="210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1" t="s">
        <v>130</v>
      </c>
      <c r="AT137" s="211" t="s">
        <v>131</v>
      </c>
      <c r="AU137" s="211" t="s">
        <v>106</v>
      </c>
      <c r="AY137" s="15" t="s">
        <v>128</v>
      </c>
      <c r="BE137" s="212">
        <f>IF(N137="základná",J137,0)</f>
        <v>0</v>
      </c>
      <c r="BF137" s="212">
        <f>IF(N137="znížená",J137,0)</f>
        <v>0</v>
      </c>
      <c r="BG137" s="212">
        <f>IF(N137="zákl. prenesená",J137,0)</f>
        <v>0</v>
      </c>
      <c r="BH137" s="212">
        <f>IF(N137="zníž. prenesená",J137,0)</f>
        <v>0</v>
      </c>
      <c r="BI137" s="212">
        <f>IF(N137="nulová",J137,0)</f>
        <v>0</v>
      </c>
      <c r="BJ137" s="15" t="s">
        <v>106</v>
      </c>
      <c r="BK137" s="213">
        <f>ROUND(I137*H137,3)</f>
        <v>0</v>
      </c>
      <c r="BL137" s="15" t="s">
        <v>130</v>
      </c>
      <c r="BM137" s="211" t="s">
        <v>207</v>
      </c>
    </row>
    <row r="138" s="12" customFormat="1" ht="25.92" customHeight="1">
      <c r="A138" s="12"/>
      <c r="B138" s="187"/>
      <c r="C138" s="12"/>
      <c r="D138" s="188" t="s">
        <v>73</v>
      </c>
      <c r="E138" s="189" t="s">
        <v>143</v>
      </c>
      <c r="F138" s="189" t="s">
        <v>144</v>
      </c>
      <c r="G138" s="12"/>
      <c r="H138" s="12"/>
      <c r="I138" s="190"/>
      <c r="J138" s="191">
        <f>BK138</f>
        <v>0</v>
      </c>
      <c r="K138" s="12"/>
      <c r="L138" s="187"/>
      <c r="M138" s="192"/>
      <c r="N138" s="193"/>
      <c r="O138" s="193"/>
      <c r="P138" s="194">
        <f>P139+P151</f>
        <v>0</v>
      </c>
      <c r="Q138" s="193"/>
      <c r="R138" s="194">
        <f>R139+R151</f>
        <v>8.5900236799999998</v>
      </c>
      <c r="S138" s="193"/>
      <c r="T138" s="195">
        <f>T139+T151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88" t="s">
        <v>106</v>
      </c>
      <c r="AT138" s="196" t="s">
        <v>73</v>
      </c>
      <c r="AU138" s="196" t="s">
        <v>74</v>
      </c>
      <c r="AY138" s="188" t="s">
        <v>128</v>
      </c>
      <c r="BK138" s="197">
        <f>BK139+BK151</f>
        <v>0</v>
      </c>
    </row>
    <row r="139" s="12" customFormat="1" ht="22.8" customHeight="1">
      <c r="A139" s="12"/>
      <c r="B139" s="187"/>
      <c r="C139" s="12"/>
      <c r="D139" s="188" t="s">
        <v>73</v>
      </c>
      <c r="E139" s="198" t="s">
        <v>145</v>
      </c>
      <c r="F139" s="198" t="s">
        <v>146</v>
      </c>
      <c r="G139" s="12"/>
      <c r="H139" s="12"/>
      <c r="I139" s="190"/>
      <c r="J139" s="199">
        <f>BK139</f>
        <v>0</v>
      </c>
      <c r="K139" s="12"/>
      <c r="L139" s="187"/>
      <c r="M139" s="192"/>
      <c r="N139" s="193"/>
      <c r="O139" s="193"/>
      <c r="P139" s="194">
        <f>SUM(P140:P150)</f>
        <v>0</v>
      </c>
      <c r="Q139" s="193"/>
      <c r="R139" s="194">
        <f>SUM(R140:R150)</f>
        <v>8.5609999999999999</v>
      </c>
      <c r="S139" s="193"/>
      <c r="T139" s="195">
        <f>SUM(T140:T150)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88" t="s">
        <v>106</v>
      </c>
      <c r="AT139" s="196" t="s">
        <v>73</v>
      </c>
      <c r="AU139" s="196" t="s">
        <v>82</v>
      </c>
      <c r="AY139" s="188" t="s">
        <v>128</v>
      </c>
      <c r="BK139" s="197">
        <f>SUM(BK140:BK150)</f>
        <v>0</v>
      </c>
    </row>
    <row r="140" s="2" customFormat="1" ht="21.75" customHeight="1">
      <c r="A140" s="34"/>
      <c r="B140" s="164"/>
      <c r="C140" s="200" t="s">
        <v>208</v>
      </c>
      <c r="D140" s="200" t="s">
        <v>131</v>
      </c>
      <c r="E140" s="201" t="s">
        <v>209</v>
      </c>
      <c r="F140" s="202" t="s">
        <v>210</v>
      </c>
      <c r="G140" s="203" t="s">
        <v>150</v>
      </c>
      <c r="H140" s="204">
        <v>7860</v>
      </c>
      <c r="I140" s="205"/>
      <c r="J140" s="204">
        <f>ROUND(I140*H140,3)</f>
        <v>0</v>
      </c>
      <c r="K140" s="206"/>
      <c r="L140" s="35"/>
      <c r="M140" s="207" t="s">
        <v>1</v>
      </c>
      <c r="N140" s="208" t="s">
        <v>40</v>
      </c>
      <c r="O140" s="73"/>
      <c r="P140" s="209">
        <f>O140*H140</f>
        <v>0</v>
      </c>
      <c r="Q140" s="209">
        <v>5.0000000000000002E-05</v>
      </c>
      <c r="R140" s="209">
        <f>Q140*H140</f>
        <v>0.39300000000000002</v>
      </c>
      <c r="S140" s="209">
        <v>0</v>
      </c>
      <c r="T140" s="21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1" t="s">
        <v>151</v>
      </c>
      <c r="AT140" s="211" t="s">
        <v>131</v>
      </c>
      <c r="AU140" s="211" t="s">
        <v>106</v>
      </c>
      <c r="AY140" s="15" t="s">
        <v>128</v>
      </c>
      <c r="BE140" s="212">
        <f>IF(N140="základná",J140,0)</f>
        <v>0</v>
      </c>
      <c r="BF140" s="212">
        <f>IF(N140="znížená",J140,0)</f>
        <v>0</v>
      </c>
      <c r="BG140" s="212">
        <f>IF(N140="zákl. prenesená",J140,0)</f>
        <v>0</v>
      </c>
      <c r="BH140" s="212">
        <f>IF(N140="zníž. prenesená",J140,0)</f>
        <v>0</v>
      </c>
      <c r="BI140" s="212">
        <f>IF(N140="nulová",J140,0)</f>
        <v>0</v>
      </c>
      <c r="BJ140" s="15" t="s">
        <v>106</v>
      </c>
      <c r="BK140" s="213">
        <f>ROUND(I140*H140,3)</f>
        <v>0</v>
      </c>
      <c r="BL140" s="15" t="s">
        <v>151</v>
      </c>
      <c r="BM140" s="211" t="s">
        <v>211</v>
      </c>
    </row>
    <row r="141" s="2" customFormat="1" ht="21.75" customHeight="1">
      <c r="A141" s="34"/>
      <c r="B141" s="164"/>
      <c r="C141" s="214" t="s">
        <v>130</v>
      </c>
      <c r="D141" s="214" t="s">
        <v>154</v>
      </c>
      <c r="E141" s="215" t="s">
        <v>155</v>
      </c>
      <c r="F141" s="216" t="s">
        <v>156</v>
      </c>
      <c r="G141" s="217" t="s">
        <v>141</v>
      </c>
      <c r="H141" s="218">
        <v>0.89600000000000002</v>
      </c>
      <c r="I141" s="219"/>
      <c r="J141" s="218">
        <f>ROUND(I141*H141,3)</f>
        <v>0</v>
      </c>
      <c r="K141" s="220"/>
      <c r="L141" s="221"/>
      <c r="M141" s="222" t="s">
        <v>1</v>
      </c>
      <c r="N141" s="223" t="s">
        <v>40</v>
      </c>
      <c r="O141" s="73"/>
      <c r="P141" s="209">
        <f>O141*H141</f>
        <v>0</v>
      </c>
      <c r="Q141" s="209">
        <v>1</v>
      </c>
      <c r="R141" s="209">
        <f>Q141*H141</f>
        <v>0.89600000000000002</v>
      </c>
      <c r="S141" s="209">
        <v>0</v>
      </c>
      <c r="T141" s="210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1" t="s">
        <v>157</v>
      </c>
      <c r="AT141" s="211" t="s">
        <v>154</v>
      </c>
      <c r="AU141" s="211" t="s">
        <v>106</v>
      </c>
      <c r="AY141" s="15" t="s">
        <v>128</v>
      </c>
      <c r="BE141" s="212">
        <f>IF(N141="základná",J141,0)</f>
        <v>0</v>
      </c>
      <c r="BF141" s="212">
        <f>IF(N141="znížená",J141,0)</f>
        <v>0</v>
      </c>
      <c r="BG141" s="212">
        <f>IF(N141="zákl. prenesená",J141,0)</f>
        <v>0</v>
      </c>
      <c r="BH141" s="212">
        <f>IF(N141="zníž. prenesená",J141,0)</f>
        <v>0</v>
      </c>
      <c r="BI141" s="212">
        <f>IF(N141="nulová",J141,0)</f>
        <v>0</v>
      </c>
      <c r="BJ141" s="15" t="s">
        <v>106</v>
      </c>
      <c r="BK141" s="213">
        <f>ROUND(I141*H141,3)</f>
        <v>0</v>
      </c>
      <c r="BL141" s="15" t="s">
        <v>151</v>
      </c>
      <c r="BM141" s="211" t="s">
        <v>158</v>
      </c>
    </row>
    <row r="142" s="2" customFormat="1" ht="21.75" customHeight="1">
      <c r="A142" s="34"/>
      <c r="B142" s="164"/>
      <c r="C142" s="214" t="s">
        <v>138</v>
      </c>
      <c r="D142" s="214" t="s">
        <v>154</v>
      </c>
      <c r="E142" s="215" t="s">
        <v>160</v>
      </c>
      <c r="F142" s="216" t="s">
        <v>161</v>
      </c>
      <c r="G142" s="217" t="s">
        <v>141</v>
      </c>
      <c r="H142" s="218">
        <v>0.439</v>
      </c>
      <c r="I142" s="219"/>
      <c r="J142" s="218">
        <f>ROUND(I142*H142,3)</f>
        <v>0</v>
      </c>
      <c r="K142" s="220"/>
      <c r="L142" s="221"/>
      <c r="M142" s="222" t="s">
        <v>1</v>
      </c>
      <c r="N142" s="223" t="s">
        <v>40</v>
      </c>
      <c r="O142" s="73"/>
      <c r="P142" s="209">
        <f>O142*H142</f>
        <v>0</v>
      </c>
      <c r="Q142" s="209">
        <v>1</v>
      </c>
      <c r="R142" s="209">
        <f>Q142*H142</f>
        <v>0.439</v>
      </c>
      <c r="S142" s="209">
        <v>0</v>
      </c>
      <c r="T142" s="210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1" t="s">
        <v>157</v>
      </c>
      <c r="AT142" s="211" t="s">
        <v>154</v>
      </c>
      <c r="AU142" s="211" t="s">
        <v>106</v>
      </c>
      <c r="AY142" s="15" t="s">
        <v>128</v>
      </c>
      <c r="BE142" s="212">
        <f>IF(N142="základná",J142,0)</f>
        <v>0</v>
      </c>
      <c r="BF142" s="212">
        <f>IF(N142="znížená",J142,0)</f>
        <v>0</v>
      </c>
      <c r="BG142" s="212">
        <f>IF(N142="zákl. prenesená",J142,0)</f>
        <v>0</v>
      </c>
      <c r="BH142" s="212">
        <f>IF(N142="zníž. prenesená",J142,0)</f>
        <v>0</v>
      </c>
      <c r="BI142" s="212">
        <f>IF(N142="nulová",J142,0)</f>
        <v>0</v>
      </c>
      <c r="BJ142" s="15" t="s">
        <v>106</v>
      </c>
      <c r="BK142" s="213">
        <f>ROUND(I142*H142,3)</f>
        <v>0</v>
      </c>
      <c r="BL142" s="15" t="s">
        <v>151</v>
      </c>
      <c r="BM142" s="211" t="s">
        <v>162</v>
      </c>
    </row>
    <row r="143" s="2" customFormat="1" ht="21.75" customHeight="1">
      <c r="A143" s="34"/>
      <c r="B143" s="164"/>
      <c r="C143" s="214" t="s">
        <v>147</v>
      </c>
      <c r="D143" s="214" t="s">
        <v>154</v>
      </c>
      <c r="E143" s="215" t="s">
        <v>164</v>
      </c>
      <c r="F143" s="216" t="s">
        <v>165</v>
      </c>
      <c r="G143" s="217" t="s">
        <v>141</v>
      </c>
      <c r="H143" s="218">
        <v>0.13300000000000001</v>
      </c>
      <c r="I143" s="219"/>
      <c r="J143" s="218">
        <f>ROUND(I143*H143,3)</f>
        <v>0</v>
      </c>
      <c r="K143" s="220"/>
      <c r="L143" s="221"/>
      <c r="M143" s="222" t="s">
        <v>1</v>
      </c>
      <c r="N143" s="223" t="s">
        <v>40</v>
      </c>
      <c r="O143" s="73"/>
      <c r="P143" s="209">
        <f>O143*H143</f>
        <v>0</v>
      </c>
      <c r="Q143" s="209">
        <v>1</v>
      </c>
      <c r="R143" s="209">
        <f>Q143*H143</f>
        <v>0.13300000000000001</v>
      </c>
      <c r="S143" s="209">
        <v>0</v>
      </c>
      <c r="T143" s="210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1" t="s">
        <v>157</v>
      </c>
      <c r="AT143" s="211" t="s">
        <v>154</v>
      </c>
      <c r="AU143" s="211" t="s">
        <v>106</v>
      </c>
      <c r="AY143" s="15" t="s">
        <v>128</v>
      </c>
      <c r="BE143" s="212">
        <f>IF(N143="základná",J143,0)</f>
        <v>0</v>
      </c>
      <c r="BF143" s="212">
        <f>IF(N143="znížená",J143,0)</f>
        <v>0</v>
      </c>
      <c r="BG143" s="212">
        <f>IF(N143="zákl. prenesená",J143,0)</f>
        <v>0</v>
      </c>
      <c r="BH143" s="212">
        <f>IF(N143="zníž. prenesená",J143,0)</f>
        <v>0</v>
      </c>
      <c r="BI143" s="212">
        <f>IF(N143="nulová",J143,0)</f>
        <v>0</v>
      </c>
      <c r="BJ143" s="15" t="s">
        <v>106</v>
      </c>
      <c r="BK143" s="213">
        <f>ROUND(I143*H143,3)</f>
        <v>0</v>
      </c>
      <c r="BL143" s="15" t="s">
        <v>151</v>
      </c>
      <c r="BM143" s="211" t="s">
        <v>166</v>
      </c>
    </row>
    <row r="144" s="2" customFormat="1" ht="21.75" customHeight="1">
      <c r="A144" s="34"/>
      <c r="B144" s="164"/>
      <c r="C144" s="214" t="s">
        <v>153</v>
      </c>
      <c r="D144" s="214" t="s">
        <v>154</v>
      </c>
      <c r="E144" s="215" t="s">
        <v>168</v>
      </c>
      <c r="F144" s="216" t="s">
        <v>169</v>
      </c>
      <c r="G144" s="217" t="s">
        <v>141</v>
      </c>
      <c r="H144" s="218">
        <v>0.48499999999999999</v>
      </c>
      <c r="I144" s="219"/>
      <c r="J144" s="218">
        <f>ROUND(I144*H144,3)</f>
        <v>0</v>
      </c>
      <c r="K144" s="220"/>
      <c r="L144" s="221"/>
      <c r="M144" s="222" t="s">
        <v>1</v>
      </c>
      <c r="N144" s="223" t="s">
        <v>40</v>
      </c>
      <c r="O144" s="73"/>
      <c r="P144" s="209">
        <f>O144*H144</f>
        <v>0</v>
      </c>
      <c r="Q144" s="209">
        <v>1</v>
      </c>
      <c r="R144" s="209">
        <f>Q144*H144</f>
        <v>0.48499999999999999</v>
      </c>
      <c r="S144" s="209">
        <v>0</v>
      </c>
      <c r="T144" s="210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1" t="s">
        <v>157</v>
      </c>
      <c r="AT144" s="211" t="s">
        <v>154</v>
      </c>
      <c r="AU144" s="211" t="s">
        <v>106</v>
      </c>
      <c r="AY144" s="15" t="s">
        <v>128</v>
      </c>
      <c r="BE144" s="212">
        <f>IF(N144="základná",J144,0)</f>
        <v>0</v>
      </c>
      <c r="BF144" s="212">
        <f>IF(N144="znížená",J144,0)</f>
        <v>0</v>
      </c>
      <c r="BG144" s="212">
        <f>IF(N144="zákl. prenesená",J144,0)</f>
        <v>0</v>
      </c>
      <c r="BH144" s="212">
        <f>IF(N144="zníž. prenesená",J144,0)</f>
        <v>0</v>
      </c>
      <c r="BI144" s="212">
        <f>IF(N144="nulová",J144,0)</f>
        <v>0</v>
      </c>
      <c r="BJ144" s="15" t="s">
        <v>106</v>
      </c>
      <c r="BK144" s="213">
        <f>ROUND(I144*H144,3)</f>
        <v>0</v>
      </c>
      <c r="BL144" s="15" t="s">
        <v>151</v>
      </c>
      <c r="BM144" s="211" t="s">
        <v>170</v>
      </c>
    </row>
    <row r="145" s="2" customFormat="1" ht="21.75" customHeight="1">
      <c r="A145" s="34"/>
      <c r="B145" s="164"/>
      <c r="C145" s="214" t="s">
        <v>159</v>
      </c>
      <c r="D145" s="214" t="s">
        <v>154</v>
      </c>
      <c r="E145" s="215" t="s">
        <v>172</v>
      </c>
      <c r="F145" s="216" t="s">
        <v>173</v>
      </c>
      <c r="G145" s="217" t="s">
        <v>141</v>
      </c>
      <c r="H145" s="218">
        <v>0.127</v>
      </c>
      <c r="I145" s="219"/>
      <c r="J145" s="218">
        <f>ROUND(I145*H145,3)</f>
        <v>0</v>
      </c>
      <c r="K145" s="220"/>
      <c r="L145" s="221"/>
      <c r="M145" s="222" t="s">
        <v>1</v>
      </c>
      <c r="N145" s="223" t="s">
        <v>40</v>
      </c>
      <c r="O145" s="73"/>
      <c r="P145" s="209">
        <f>O145*H145</f>
        <v>0</v>
      </c>
      <c r="Q145" s="209">
        <v>1</v>
      </c>
      <c r="R145" s="209">
        <f>Q145*H145</f>
        <v>0.127</v>
      </c>
      <c r="S145" s="209">
        <v>0</v>
      </c>
      <c r="T145" s="210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1" t="s">
        <v>157</v>
      </c>
      <c r="AT145" s="211" t="s">
        <v>154</v>
      </c>
      <c r="AU145" s="211" t="s">
        <v>106</v>
      </c>
      <c r="AY145" s="15" t="s">
        <v>128</v>
      </c>
      <c r="BE145" s="212">
        <f>IF(N145="základná",J145,0)</f>
        <v>0</v>
      </c>
      <c r="BF145" s="212">
        <f>IF(N145="znížená",J145,0)</f>
        <v>0</v>
      </c>
      <c r="BG145" s="212">
        <f>IF(N145="zákl. prenesená",J145,0)</f>
        <v>0</v>
      </c>
      <c r="BH145" s="212">
        <f>IF(N145="zníž. prenesená",J145,0)</f>
        <v>0</v>
      </c>
      <c r="BI145" s="212">
        <f>IF(N145="nulová",J145,0)</f>
        <v>0</v>
      </c>
      <c r="BJ145" s="15" t="s">
        <v>106</v>
      </c>
      <c r="BK145" s="213">
        <f>ROUND(I145*H145,3)</f>
        <v>0</v>
      </c>
      <c r="BL145" s="15" t="s">
        <v>151</v>
      </c>
      <c r="BM145" s="211" t="s">
        <v>174</v>
      </c>
    </row>
    <row r="146" s="2" customFormat="1" ht="21.75" customHeight="1">
      <c r="A146" s="34"/>
      <c r="B146" s="164"/>
      <c r="C146" s="214" t="s">
        <v>163</v>
      </c>
      <c r="D146" s="214" t="s">
        <v>154</v>
      </c>
      <c r="E146" s="215" t="s">
        <v>176</v>
      </c>
      <c r="F146" s="216" t="s">
        <v>177</v>
      </c>
      <c r="G146" s="217" t="s">
        <v>141</v>
      </c>
      <c r="H146" s="218">
        <v>0.71099999999999997</v>
      </c>
      <c r="I146" s="219"/>
      <c r="J146" s="218">
        <f>ROUND(I146*H146,3)</f>
        <v>0</v>
      </c>
      <c r="K146" s="220"/>
      <c r="L146" s="221"/>
      <c r="M146" s="222" t="s">
        <v>1</v>
      </c>
      <c r="N146" s="223" t="s">
        <v>40</v>
      </c>
      <c r="O146" s="73"/>
      <c r="P146" s="209">
        <f>O146*H146</f>
        <v>0</v>
      </c>
      <c r="Q146" s="209">
        <v>1</v>
      </c>
      <c r="R146" s="209">
        <f>Q146*H146</f>
        <v>0.71099999999999997</v>
      </c>
      <c r="S146" s="209">
        <v>0</v>
      </c>
      <c r="T146" s="210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1" t="s">
        <v>157</v>
      </c>
      <c r="AT146" s="211" t="s">
        <v>154</v>
      </c>
      <c r="AU146" s="211" t="s">
        <v>106</v>
      </c>
      <c r="AY146" s="15" t="s">
        <v>128</v>
      </c>
      <c r="BE146" s="212">
        <f>IF(N146="základná",J146,0)</f>
        <v>0</v>
      </c>
      <c r="BF146" s="212">
        <f>IF(N146="znížená",J146,0)</f>
        <v>0</v>
      </c>
      <c r="BG146" s="212">
        <f>IF(N146="zákl. prenesená",J146,0)</f>
        <v>0</v>
      </c>
      <c r="BH146" s="212">
        <f>IF(N146="zníž. prenesená",J146,0)</f>
        <v>0</v>
      </c>
      <c r="BI146" s="212">
        <f>IF(N146="nulová",J146,0)</f>
        <v>0</v>
      </c>
      <c r="BJ146" s="15" t="s">
        <v>106</v>
      </c>
      <c r="BK146" s="213">
        <f>ROUND(I146*H146,3)</f>
        <v>0</v>
      </c>
      <c r="BL146" s="15" t="s">
        <v>151</v>
      </c>
      <c r="BM146" s="211" t="s">
        <v>178</v>
      </c>
    </row>
    <row r="147" s="2" customFormat="1" ht="21.75" customHeight="1">
      <c r="A147" s="34"/>
      <c r="B147" s="164"/>
      <c r="C147" s="214" t="s">
        <v>167</v>
      </c>
      <c r="D147" s="214" t="s">
        <v>154</v>
      </c>
      <c r="E147" s="215" t="s">
        <v>180</v>
      </c>
      <c r="F147" s="216" t="s">
        <v>181</v>
      </c>
      <c r="G147" s="217" t="s">
        <v>141</v>
      </c>
      <c r="H147" s="218">
        <v>0.13700000000000001</v>
      </c>
      <c r="I147" s="219"/>
      <c r="J147" s="218">
        <f>ROUND(I147*H147,3)</f>
        <v>0</v>
      </c>
      <c r="K147" s="220"/>
      <c r="L147" s="221"/>
      <c r="M147" s="222" t="s">
        <v>1</v>
      </c>
      <c r="N147" s="223" t="s">
        <v>40</v>
      </c>
      <c r="O147" s="73"/>
      <c r="P147" s="209">
        <f>O147*H147</f>
        <v>0</v>
      </c>
      <c r="Q147" s="209">
        <v>1</v>
      </c>
      <c r="R147" s="209">
        <f>Q147*H147</f>
        <v>0.13700000000000001</v>
      </c>
      <c r="S147" s="209">
        <v>0</v>
      </c>
      <c r="T147" s="210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1" t="s">
        <v>157</v>
      </c>
      <c r="AT147" s="211" t="s">
        <v>154</v>
      </c>
      <c r="AU147" s="211" t="s">
        <v>106</v>
      </c>
      <c r="AY147" s="15" t="s">
        <v>128</v>
      </c>
      <c r="BE147" s="212">
        <f>IF(N147="základná",J147,0)</f>
        <v>0</v>
      </c>
      <c r="BF147" s="212">
        <f>IF(N147="znížená",J147,0)</f>
        <v>0</v>
      </c>
      <c r="BG147" s="212">
        <f>IF(N147="zákl. prenesená",J147,0)</f>
        <v>0</v>
      </c>
      <c r="BH147" s="212">
        <f>IF(N147="zníž. prenesená",J147,0)</f>
        <v>0</v>
      </c>
      <c r="BI147" s="212">
        <f>IF(N147="nulová",J147,0)</f>
        <v>0</v>
      </c>
      <c r="BJ147" s="15" t="s">
        <v>106</v>
      </c>
      <c r="BK147" s="213">
        <f>ROUND(I147*H147,3)</f>
        <v>0</v>
      </c>
      <c r="BL147" s="15" t="s">
        <v>151</v>
      </c>
      <c r="BM147" s="211" t="s">
        <v>182</v>
      </c>
    </row>
    <row r="148" s="2" customFormat="1" ht="21.75" customHeight="1">
      <c r="A148" s="34"/>
      <c r="B148" s="164"/>
      <c r="C148" s="214" t="s">
        <v>171</v>
      </c>
      <c r="D148" s="214" t="s">
        <v>154</v>
      </c>
      <c r="E148" s="215" t="s">
        <v>184</v>
      </c>
      <c r="F148" s="216" t="s">
        <v>185</v>
      </c>
      <c r="G148" s="217" t="s">
        <v>141</v>
      </c>
      <c r="H148" s="218">
        <v>0.255</v>
      </c>
      <c r="I148" s="219"/>
      <c r="J148" s="218">
        <f>ROUND(I148*H148,3)</f>
        <v>0</v>
      </c>
      <c r="K148" s="220"/>
      <c r="L148" s="221"/>
      <c r="M148" s="222" t="s">
        <v>1</v>
      </c>
      <c r="N148" s="223" t="s">
        <v>40</v>
      </c>
      <c r="O148" s="73"/>
      <c r="P148" s="209">
        <f>O148*H148</f>
        <v>0</v>
      </c>
      <c r="Q148" s="209">
        <v>1</v>
      </c>
      <c r="R148" s="209">
        <f>Q148*H148</f>
        <v>0.255</v>
      </c>
      <c r="S148" s="209">
        <v>0</v>
      </c>
      <c r="T148" s="210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1" t="s">
        <v>157</v>
      </c>
      <c r="AT148" s="211" t="s">
        <v>154</v>
      </c>
      <c r="AU148" s="211" t="s">
        <v>106</v>
      </c>
      <c r="AY148" s="15" t="s">
        <v>128</v>
      </c>
      <c r="BE148" s="212">
        <f>IF(N148="základná",J148,0)</f>
        <v>0</v>
      </c>
      <c r="BF148" s="212">
        <f>IF(N148="znížená",J148,0)</f>
        <v>0</v>
      </c>
      <c r="BG148" s="212">
        <f>IF(N148="zákl. prenesená",J148,0)</f>
        <v>0</v>
      </c>
      <c r="BH148" s="212">
        <f>IF(N148="zníž. prenesená",J148,0)</f>
        <v>0</v>
      </c>
      <c r="BI148" s="212">
        <f>IF(N148="nulová",J148,0)</f>
        <v>0</v>
      </c>
      <c r="BJ148" s="15" t="s">
        <v>106</v>
      </c>
      <c r="BK148" s="213">
        <f>ROUND(I148*H148,3)</f>
        <v>0</v>
      </c>
      <c r="BL148" s="15" t="s">
        <v>151</v>
      </c>
      <c r="BM148" s="211" t="s">
        <v>186</v>
      </c>
    </row>
    <row r="149" s="2" customFormat="1" ht="21.75" customHeight="1">
      <c r="A149" s="34"/>
      <c r="B149" s="164"/>
      <c r="C149" s="214" t="s">
        <v>175</v>
      </c>
      <c r="D149" s="214" t="s">
        <v>154</v>
      </c>
      <c r="E149" s="215" t="s">
        <v>188</v>
      </c>
      <c r="F149" s="216" t="s">
        <v>189</v>
      </c>
      <c r="G149" s="217" t="s">
        <v>141</v>
      </c>
      <c r="H149" s="218">
        <v>4.9850000000000003</v>
      </c>
      <c r="I149" s="219"/>
      <c r="J149" s="218">
        <f>ROUND(I149*H149,3)</f>
        <v>0</v>
      </c>
      <c r="K149" s="220"/>
      <c r="L149" s="221"/>
      <c r="M149" s="222" t="s">
        <v>1</v>
      </c>
      <c r="N149" s="223" t="s">
        <v>40</v>
      </c>
      <c r="O149" s="73"/>
      <c r="P149" s="209">
        <f>O149*H149</f>
        <v>0</v>
      </c>
      <c r="Q149" s="209">
        <v>1</v>
      </c>
      <c r="R149" s="209">
        <f>Q149*H149</f>
        <v>4.9850000000000003</v>
      </c>
      <c r="S149" s="209">
        <v>0</v>
      </c>
      <c r="T149" s="210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1" t="s">
        <v>157</v>
      </c>
      <c r="AT149" s="211" t="s">
        <v>154</v>
      </c>
      <c r="AU149" s="211" t="s">
        <v>106</v>
      </c>
      <c r="AY149" s="15" t="s">
        <v>128</v>
      </c>
      <c r="BE149" s="212">
        <f>IF(N149="základná",J149,0)</f>
        <v>0</v>
      </c>
      <c r="BF149" s="212">
        <f>IF(N149="znížená",J149,0)</f>
        <v>0</v>
      </c>
      <c r="BG149" s="212">
        <f>IF(N149="zákl. prenesená",J149,0)</f>
        <v>0</v>
      </c>
      <c r="BH149" s="212">
        <f>IF(N149="zníž. prenesená",J149,0)</f>
        <v>0</v>
      </c>
      <c r="BI149" s="212">
        <f>IF(N149="nulová",J149,0)</f>
        <v>0</v>
      </c>
      <c r="BJ149" s="15" t="s">
        <v>106</v>
      </c>
      <c r="BK149" s="213">
        <f>ROUND(I149*H149,3)</f>
        <v>0</v>
      </c>
      <c r="BL149" s="15" t="s">
        <v>151</v>
      </c>
      <c r="BM149" s="211" t="s">
        <v>212</v>
      </c>
    </row>
    <row r="150" s="2" customFormat="1" ht="21.75" customHeight="1">
      <c r="A150" s="34"/>
      <c r="B150" s="164"/>
      <c r="C150" s="200" t="s">
        <v>179</v>
      </c>
      <c r="D150" s="200" t="s">
        <v>131</v>
      </c>
      <c r="E150" s="201" t="s">
        <v>191</v>
      </c>
      <c r="F150" s="202" t="s">
        <v>192</v>
      </c>
      <c r="G150" s="203" t="s">
        <v>141</v>
      </c>
      <c r="H150" s="204">
        <v>8.5609999999999999</v>
      </c>
      <c r="I150" s="205"/>
      <c r="J150" s="204">
        <f>ROUND(I150*H150,3)</f>
        <v>0</v>
      </c>
      <c r="K150" s="206"/>
      <c r="L150" s="35"/>
      <c r="M150" s="207" t="s">
        <v>1</v>
      </c>
      <c r="N150" s="208" t="s">
        <v>40</v>
      </c>
      <c r="O150" s="73"/>
      <c r="P150" s="209">
        <f>O150*H150</f>
        <v>0</v>
      </c>
      <c r="Q150" s="209">
        <v>0</v>
      </c>
      <c r="R150" s="209">
        <f>Q150*H150</f>
        <v>0</v>
      </c>
      <c r="S150" s="209">
        <v>0</v>
      </c>
      <c r="T150" s="210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1" t="s">
        <v>151</v>
      </c>
      <c r="AT150" s="211" t="s">
        <v>131</v>
      </c>
      <c r="AU150" s="211" t="s">
        <v>106</v>
      </c>
      <c r="AY150" s="15" t="s">
        <v>128</v>
      </c>
      <c r="BE150" s="212">
        <f>IF(N150="základná",J150,0)</f>
        <v>0</v>
      </c>
      <c r="BF150" s="212">
        <f>IF(N150="znížená",J150,0)</f>
        <v>0</v>
      </c>
      <c r="BG150" s="212">
        <f>IF(N150="zákl. prenesená",J150,0)</f>
        <v>0</v>
      </c>
      <c r="BH150" s="212">
        <f>IF(N150="zníž. prenesená",J150,0)</f>
        <v>0</v>
      </c>
      <c r="BI150" s="212">
        <f>IF(N150="nulová",J150,0)</f>
        <v>0</v>
      </c>
      <c r="BJ150" s="15" t="s">
        <v>106</v>
      </c>
      <c r="BK150" s="213">
        <f>ROUND(I150*H150,3)</f>
        <v>0</v>
      </c>
      <c r="BL150" s="15" t="s">
        <v>151</v>
      </c>
      <c r="BM150" s="211" t="s">
        <v>193</v>
      </c>
    </row>
    <row r="151" s="12" customFormat="1" ht="22.8" customHeight="1">
      <c r="A151" s="12"/>
      <c r="B151" s="187"/>
      <c r="C151" s="12"/>
      <c r="D151" s="188" t="s">
        <v>73</v>
      </c>
      <c r="E151" s="198" t="s">
        <v>194</v>
      </c>
      <c r="F151" s="198" t="s">
        <v>195</v>
      </c>
      <c r="G151" s="12"/>
      <c r="H151" s="12"/>
      <c r="I151" s="190"/>
      <c r="J151" s="199">
        <f>BK151</f>
        <v>0</v>
      </c>
      <c r="K151" s="12"/>
      <c r="L151" s="187"/>
      <c r="M151" s="192"/>
      <c r="N151" s="193"/>
      <c r="O151" s="193"/>
      <c r="P151" s="194">
        <f>SUM(P152:P153)</f>
        <v>0</v>
      </c>
      <c r="Q151" s="193"/>
      <c r="R151" s="194">
        <f>SUM(R152:R153)</f>
        <v>0.029023680000000003</v>
      </c>
      <c r="S151" s="193"/>
      <c r="T151" s="195">
        <f>SUM(T152:T153)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88" t="s">
        <v>106</v>
      </c>
      <c r="AT151" s="196" t="s">
        <v>73</v>
      </c>
      <c r="AU151" s="196" t="s">
        <v>82</v>
      </c>
      <c r="AY151" s="188" t="s">
        <v>128</v>
      </c>
      <c r="BK151" s="197">
        <f>SUM(BK152:BK153)</f>
        <v>0</v>
      </c>
    </row>
    <row r="152" s="2" customFormat="1" ht="21.75" customHeight="1">
      <c r="A152" s="34"/>
      <c r="B152" s="164"/>
      <c r="C152" s="200" t="s">
        <v>183</v>
      </c>
      <c r="D152" s="200" t="s">
        <v>131</v>
      </c>
      <c r="E152" s="201" t="s">
        <v>197</v>
      </c>
      <c r="F152" s="202" t="s">
        <v>198</v>
      </c>
      <c r="G152" s="203" t="s">
        <v>199</v>
      </c>
      <c r="H152" s="204">
        <v>120.932</v>
      </c>
      <c r="I152" s="205"/>
      <c r="J152" s="204">
        <f>ROUND(I152*H152,3)</f>
        <v>0</v>
      </c>
      <c r="K152" s="206"/>
      <c r="L152" s="35"/>
      <c r="M152" s="207" t="s">
        <v>1</v>
      </c>
      <c r="N152" s="208" t="s">
        <v>40</v>
      </c>
      <c r="O152" s="73"/>
      <c r="P152" s="209">
        <f>O152*H152</f>
        <v>0</v>
      </c>
      <c r="Q152" s="209">
        <v>0.00016000000000000001</v>
      </c>
      <c r="R152" s="209">
        <f>Q152*H152</f>
        <v>0.019349120000000001</v>
      </c>
      <c r="S152" s="209">
        <v>0</v>
      </c>
      <c r="T152" s="210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1" t="s">
        <v>151</v>
      </c>
      <c r="AT152" s="211" t="s">
        <v>131</v>
      </c>
      <c r="AU152" s="211" t="s">
        <v>106</v>
      </c>
      <c r="AY152" s="15" t="s">
        <v>128</v>
      </c>
      <c r="BE152" s="212">
        <f>IF(N152="základná",J152,0)</f>
        <v>0</v>
      </c>
      <c r="BF152" s="212">
        <f>IF(N152="znížená",J152,0)</f>
        <v>0</v>
      </c>
      <c r="BG152" s="212">
        <f>IF(N152="zákl. prenesená",J152,0)</f>
        <v>0</v>
      </c>
      <c r="BH152" s="212">
        <f>IF(N152="zníž. prenesená",J152,0)</f>
        <v>0</v>
      </c>
      <c r="BI152" s="212">
        <f>IF(N152="nulová",J152,0)</f>
        <v>0</v>
      </c>
      <c r="BJ152" s="15" t="s">
        <v>106</v>
      </c>
      <c r="BK152" s="213">
        <f>ROUND(I152*H152,3)</f>
        <v>0</v>
      </c>
      <c r="BL152" s="15" t="s">
        <v>151</v>
      </c>
      <c r="BM152" s="211" t="s">
        <v>200</v>
      </c>
    </row>
    <row r="153" s="2" customFormat="1" ht="21.75" customHeight="1">
      <c r="A153" s="34"/>
      <c r="B153" s="164"/>
      <c r="C153" s="200" t="s">
        <v>187</v>
      </c>
      <c r="D153" s="200" t="s">
        <v>131</v>
      </c>
      <c r="E153" s="201" t="s">
        <v>202</v>
      </c>
      <c r="F153" s="202" t="s">
        <v>203</v>
      </c>
      <c r="G153" s="203" t="s">
        <v>199</v>
      </c>
      <c r="H153" s="204">
        <v>120.932</v>
      </c>
      <c r="I153" s="205"/>
      <c r="J153" s="204">
        <f>ROUND(I153*H153,3)</f>
        <v>0</v>
      </c>
      <c r="K153" s="206"/>
      <c r="L153" s="35"/>
      <c r="M153" s="224" t="s">
        <v>1</v>
      </c>
      <c r="N153" s="225" t="s">
        <v>40</v>
      </c>
      <c r="O153" s="226"/>
      <c r="P153" s="227">
        <f>O153*H153</f>
        <v>0</v>
      </c>
      <c r="Q153" s="227">
        <v>8.0000000000000007E-05</v>
      </c>
      <c r="R153" s="227">
        <f>Q153*H153</f>
        <v>0.0096745600000000005</v>
      </c>
      <c r="S153" s="227">
        <v>0</v>
      </c>
      <c r="T153" s="228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1" t="s">
        <v>151</v>
      </c>
      <c r="AT153" s="211" t="s">
        <v>131</v>
      </c>
      <c r="AU153" s="211" t="s">
        <v>106</v>
      </c>
      <c r="AY153" s="15" t="s">
        <v>128</v>
      </c>
      <c r="BE153" s="212">
        <f>IF(N153="základná",J153,0)</f>
        <v>0</v>
      </c>
      <c r="BF153" s="212">
        <f>IF(N153="znížená",J153,0)</f>
        <v>0</v>
      </c>
      <c r="BG153" s="212">
        <f>IF(N153="zákl. prenesená",J153,0)</f>
        <v>0</v>
      </c>
      <c r="BH153" s="212">
        <f>IF(N153="zníž. prenesená",J153,0)</f>
        <v>0</v>
      </c>
      <c r="BI153" s="212">
        <f>IF(N153="nulová",J153,0)</f>
        <v>0</v>
      </c>
      <c r="BJ153" s="15" t="s">
        <v>106</v>
      </c>
      <c r="BK153" s="213">
        <f>ROUND(I153*H153,3)</f>
        <v>0</v>
      </c>
      <c r="BL153" s="15" t="s">
        <v>151</v>
      </c>
      <c r="BM153" s="211" t="s">
        <v>204</v>
      </c>
    </row>
    <row r="154" s="2" customFormat="1" ht="6.96" customHeight="1">
      <c r="A154" s="34"/>
      <c r="B154" s="56"/>
      <c r="C154" s="57"/>
      <c r="D154" s="57"/>
      <c r="E154" s="57"/>
      <c r="F154" s="57"/>
      <c r="G154" s="57"/>
      <c r="H154" s="57"/>
      <c r="I154" s="146"/>
      <c r="J154" s="57"/>
      <c r="K154" s="57"/>
      <c r="L154" s="35"/>
      <c r="M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</row>
  </sheetData>
  <autoFilter ref="C131:K153"/>
  <mergeCells count="14">
    <mergeCell ref="E7:H7"/>
    <mergeCell ref="E9:H9"/>
    <mergeCell ref="E18:H18"/>
    <mergeCell ref="E27:H27"/>
    <mergeCell ref="E85:H85"/>
    <mergeCell ref="E87:H87"/>
    <mergeCell ref="D106:F106"/>
    <mergeCell ref="D107:F107"/>
    <mergeCell ref="D108:F108"/>
    <mergeCell ref="D109:F109"/>
    <mergeCell ref="D110:F11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Anna-FSPC\Anna</dc:creator>
  <cp:lastModifiedBy>Anna-FSPC\Anna</cp:lastModifiedBy>
  <dcterms:created xsi:type="dcterms:W3CDTF">2020-02-12T12:18:22Z</dcterms:created>
  <dcterms:modified xsi:type="dcterms:W3CDTF">2020-02-12T12:18:23Z</dcterms:modified>
</cp:coreProperties>
</file>