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7305" activeTab="1"/>
  </bookViews>
  <sheets>
    <sheet name="Rekapitulácia stavby" sheetId="1" r:id="rId1"/>
    <sheet name="Objekt2 - Športovo oddych..." sheetId="2" r:id="rId2"/>
  </sheets>
  <definedNames>
    <definedName name="_xlnm._FilterDatabase" localSheetId="1" hidden="1">'Objekt2 - Športovo oddych...'!$C$121:$K$178</definedName>
    <definedName name="_xlnm.Print_Titles" localSheetId="1">'Objekt2 - Športovo oddych...'!$121:$121</definedName>
    <definedName name="_xlnm.Print_Titles" localSheetId="0">'Rekapitulácia stavby'!$92:$92</definedName>
    <definedName name="_xlnm.Print_Area" localSheetId="1">'Objekt2 - Športovo oddych...'!$C$4:$J$76,'Objekt2 - Športovo oddych...'!$C$82:$J$103,'Objekt2 - Športovo oddych...'!$C$109:$K$178</definedName>
    <definedName name="_xlnm.Print_Area" localSheetId="0">'Rekapitulácia stavby'!$D$4:$AO$76,'Rekapitulácia stavby'!$C$82:$AQ$96</definedName>
  </definedNames>
  <calcPr calcId="124519"/>
</workbook>
</file>

<file path=xl/calcChain.xml><?xml version="1.0" encoding="utf-8"?>
<calcChain xmlns="http://schemas.openxmlformats.org/spreadsheetml/2006/main">
  <c r="J167" i="2"/>
  <c r="J170"/>
  <c r="J171"/>
  <c r="J166" l="1"/>
  <c r="J37" l="1"/>
  <c r="J36"/>
  <c r="AY95" i="1" s="1"/>
  <c r="J35" i="2"/>
  <c r="AX95" i="1" s="1"/>
  <c r="BI178" i="2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69"/>
  <c r="BH169"/>
  <c r="BG169"/>
  <c r="BE169"/>
  <c r="T169"/>
  <c r="R169"/>
  <c r="P169"/>
  <c r="BI167"/>
  <c r="BH167"/>
  <c r="BG167"/>
  <c r="BE167"/>
  <c r="T167"/>
  <c r="R167"/>
  <c r="P167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BI125"/>
  <c r="BH125"/>
  <c r="BG125"/>
  <c r="BE125"/>
  <c r="T125"/>
  <c r="R125"/>
  <c r="P125"/>
  <c r="BI124"/>
  <c r="BH124"/>
  <c r="BG124"/>
  <c r="BE124"/>
  <c r="T124"/>
  <c r="R124"/>
  <c r="P124"/>
  <c r="F119"/>
  <c r="F116"/>
  <c r="E114"/>
  <c r="F92"/>
  <c r="F89"/>
  <c r="E87"/>
  <c r="J24"/>
  <c r="E24"/>
  <c r="J119" s="1"/>
  <c r="J23"/>
  <c r="J21"/>
  <c r="E21"/>
  <c r="J118" s="1"/>
  <c r="J20"/>
  <c r="J15"/>
  <c r="E15"/>
  <c r="F118" s="1"/>
  <c r="J14"/>
  <c r="E7"/>
  <c r="E112" s="1"/>
  <c r="L90" i="1"/>
  <c r="AM90"/>
  <c r="AM89"/>
  <c r="L89"/>
  <c r="AM87"/>
  <c r="L87"/>
  <c r="L85"/>
  <c r="L84"/>
  <c r="BK178" i="2"/>
  <c r="J178"/>
  <c r="BK177"/>
  <c r="J177"/>
  <c r="BK176"/>
  <c r="J176"/>
  <c r="BK175"/>
  <c r="J175"/>
  <c r="BK174"/>
  <c r="J174"/>
  <c r="BK173"/>
  <c r="J173"/>
  <c r="BK172"/>
  <c r="J172"/>
  <c r="BK169"/>
  <c r="J169"/>
  <c r="BK165"/>
  <c r="J162"/>
  <c r="J161"/>
  <c r="BK160"/>
  <c r="J157"/>
  <c r="J156"/>
  <c r="BK154"/>
  <c r="BK152"/>
  <c r="J151"/>
  <c r="BK150"/>
  <c r="BK149"/>
  <c r="J147"/>
  <c r="J146"/>
  <c r="BK144"/>
  <c r="J141"/>
  <c r="BK140"/>
  <c r="BK139"/>
  <c r="J137"/>
  <c r="BK136"/>
  <c r="J134"/>
  <c r="BK132"/>
  <c r="BK130"/>
  <c r="J129"/>
  <c r="J128"/>
  <c r="J127"/>
  <c r="J125"/>
  <c r="J124"/>
  <c r="AS94" i="1"/>
  <c r="BK164" i="2"/>
  <c r="BK163"/>
  <c r="BK162"/>
  <c r="BK158"/>
  <c r="BK157"/>
  <c r="BK156"/>
  <c r="J155"/>
  <c r="J154"/>
  <c r="BK153"/>
  <c r="BK151"/>
  <c r="J150"/>
  <c r="J149"/>
  <c r="BK146"/>
  <c r="J145"/>
  <c r="J135"/>
  <c r="J133"/>
  <c r="BK131"/>
  <c r="J130"/>
  <c r="BK167"/>
  <c r="J165"/>
  <c r="J164"/>
  <c r="J163"/>
  <c r="BK161"/>
  <c r="J160"/>
  <c r="J158"/>
  <c r="J153"/>
  <c r="BK147"/>
  <c r="BK145"/>
  <c r="BK143"/>
  <c r="BK141"/>
  <c r="BK137"/>
  <c r="BK133"/>
  <c r="J132"/>
  <c r="BK129"/>
  <c r="BK128"/>
  <c r="BK155"/>
  <c r="J152"/>
  <c r="J144"/>
  <c r="J142"/>
  <c r="J140"/>
  <c r="J139"/>
  <c r="J143"/>
  <c r="BK142"/>
  <c r="J136"/>
  <c r="BK135"/>
  <c r="BK134"/>
  <c r="J131"/>
  <c r="J126"/>
  <c r="BK125"/>
  <c r="BK124"/>
  <c r="BK127"/>
  <c r="BK126"/>
  <c r="J168" l="1"/>
  <c r="J138"/>
  <c r="J159"/>
  <c r="J148"/>
  <c r="J123"/>
  <c r="BK123"/>
  <c r="P123"/>
  <c r="R123"/>
  <c r="T123"/>
  <c r="BK138"/>
  <c r="J98" s="1"/>
  <c r="P138"/>
  <c r="R138"/>
  <c r="T138"/>
  <c r="BK148"/>
  <c r="P148"/>
  <c r="R148"/>
  <c r="T148"/>
  <c r="BK159"/>
  <c r="P159"/>
  <c r="R159"/>
  <c r="T159"/>
  <c r="BK166"/>
  <c r="J101" s="1"/>
  <c r="P166"/>
  <c r="R166"/>
  <c r="T166"/>
  <c r="BK168"/>
  <c r="P168"/>
  <c r="R168"/>
  <c r="T168"/>
  <c r="F91"/>
  <c r="J92"/>
  <c r="BF124"/>
  <c r="BF128"/>
  <c r="E85"/>
  <c r="J91"/>
  <c r="BF126"/>
  <c r="BF127"/>
  <c r="BF132"/>
  <c r="BF137"/>
  <c r="BF141"/>
  <c r="BF167"/>
  <c r="BF139"/>
  <c r="BF143"/>
  <c r="BF147"/>
  <c r="BF149"/>
  <c r="BF156"/>
  <c r="BF131"/>
  <c r="BF140"/>
  <c r="BF142"/>
  <c r="BF145"/>
  <c r="BF146"/>
  <c r="BF150"/>
  <c r="BF155"/>
  <c r="BF157"/>
  <c r="BF161"/>
  <c r="BF130"/>
  <c r="BF135"/>
  <c r="BF136"/>
  <c r="BF144"/>
  <c r="BF151"/>
  <c r="BF152"/>
  <c r="BF158"/>
  <c r="BF160"/>
  <c r="BF162"/>
  <c r="BF164"/>
  <c r="BF125"/>
  <c r="BF129"/>
  <c r="BF133"/>
  <c r="BF134"/>
  <c r="BF153"/>
  <c r="BF154"/>
  <c r="BF163"/>
  <c r="BF165"/>
  <c r="BF169"/>
  <c r="BF172"/>
  <c r="BF173"/>
  <c r="BF174"/>
  <c r="BF175"/>
  <c r="BF176"/>
  <c r="BF177"/>
  <c r="BF178"/>
  <c r="J33"/>
  <c r="AV95" i="1" s="1"/>
  <c r="F33" i="2"/>
  <c r="AZ95" i="1" s="1"/>
  <c r="AZ94" s="1"/>
  <c r="AV94" s="1"/>
  <c r="AK29" s="1"/>
  <c r="F35" i="2"/>
  <c r="BB95" i="1" s="1"/>
  <c r="BB94" s="1"/>
  <c r="W31" s="1"/>
  <c r="F36" i="2"/>
  <c r="BC95" i="1" s="1"/>
  <c r="BC94" s="1"/>
  <c r="W32" s="1"/>
  <c r="F37" i="2"/>
  <c r="BD95" i="1" s="1"/>
  <c r="BD94" s="1"/>
  <c r="W33" s="1"/>
  <c r="J100" i="2" l="1"/>
  <c r="J99"/>
  <c r="J97"/>
  <c r="R122"/>
  <c r="T122"/>
  <c r="P122"/>
  <c r="AU95" i="1" s="1"/>
  <c r="AU94" s="1"/>
  <c r="BK122" i="2"/>
  <c r="J122" s="1"/>
  <c r="AY94" i="1"/>
  <c r="AX94"/>
  <c r="W29"/>
  <c r="F34" i="2"/>
  <c r="BA95" i="1" s="1"/>
  <c r="BA94" s="1"/>
  <c r="W30" s="1"/>
  <c r="J34" i="2"/>
  <c r="AW95" i="1" s="1"/>
  <c r="AT95" s="1"/>
  <c r="J96" i="2" l="1"/>
  <c r="AW94" i="1"/>
  <c r="AK30" s="1"/>
  <c r="J30" i="2"/>
  <c r="AG95" i="1" s="1"/>
  <c r="AN95" s="1"/>
  <c r="J39" i="2" l="1"/>
  <c r="AT94" i="1"/>
  <c r="AG94"/>
  <c r="AN94" l="1"/>
  <c r="AK26"/>
  <c r="AK35" s="1"/>
  <c r="J102" i="2"/>
</calcChain>
</file>

<file path=xl/sharedStrings.xml><?xml version="1.0" encoding="utf-8"?>
<sst xmlns="http://schemas.openxmlformats.org/spreadsheetml/2006/main" count="929" uniqueCount="276">
  <si>
    <t>Export Komplet</t>
  </si>
  <si>
    <t/>
  </si>
  <si>
    <t>2.0</t>
  </si>
  <si>
    <t>False</t>
  </si>
  <si>
    <t>{d8ca56f0-f774-43b1-8349-453d2b39ffbc}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</si>
  <si>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</si>
  <si>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</si>
  <si>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</si>
  <si>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</si>
  <si>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</si>
  <si>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0,001</t>
  </si>
  <si>
    <t>Kód:</t>
  </si>
  <si>
    <t>Stavba: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</si>
  <si>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</si>
  <si>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</si>
  <si>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</si>
  <si>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</si>
  <si>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</si>
  <si>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</si>
  <si>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</si>
  <si>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IČ DPH:</t>
  </si>
  <si>
    <t>Zhotoviteľ: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</si>
  <si>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</si>
  <si>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</si>
  <si>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</si>
  <si>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</si>
  <si>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</si>
  <si>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</si>
  <si>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</si>
  <si>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</si>
  <si>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</si>
  <si>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</si>
  <si>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</si>
  <si>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</si>
  <si>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</si>
  <si>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</si>
  <si>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</si>
  <si>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</si>
  <si>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</si>
  <si>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</si>
  <si>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</si>
  <si>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</si>
  <si>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</si>
  <si>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</si>
  <si>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</si>
  <si>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</si>
  <si>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</si>
  <si>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</si>
  <si>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</si>
  <si>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</si>
  <si>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</si>
  <si>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</si>
  <si>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</si>
  <si>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</si>
  <si>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</si>
  <si>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</si>
  <si>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</si>
  <si>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</si>
  <si>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</si>
  <si>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</si>
  <si>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</si>
  <si>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</si>
  <si>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</si>
  <si>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</si>
  <si>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</si>
  <si>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</si>
  <si>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</si>
  <si>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</si>
  <si>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</si>
  <si>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</si>
  <si>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</si>
  <si>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Objekt2</t>
  </si>
  <si>
    <t>Športovo oddychový areál</t>
  </si>
  <si>
    <t>STA</t>
  </si>
  <si>
    <t>1</t>
  </si>
  <si>
    <t>{27bbd766-0c94-44e5-a1b8-6215ec860b3b}</t>
  </si>
  <si>
    <t>KRYCÍ LIST ROZPOČTU</t>
  </si>
  <si>
    <t>Objekt:</t>
  </si>
  <si>
    <t>REKAPITULÁCIA ROZPOČTU</t>
  </si>
  <si>
    <t>Kód dielu - Popis</t>
  </si>
  <si>
    <t>Cena celkom [EUR]</t>
  </si>
  <si>
    <t>Náklady z rozpočtu</t>
  </si>
  <si>
    <t>-1</t>
  </si>
  <si>
    <t>1 - Zemné práce</t>
  </si>
  <si>
    <t>2 - Zakladanie</t>
  </si>
  <si>
    <t>3 - Zvislé a kompletné konštrukcie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</si>
  <si>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</si>
  <si>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</si>
  <si>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</si>
  <si>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</si>
  <si>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</si>
  <si>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</si>
  <si>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</si>
  <si>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</si>
  <si>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</si>
  <si>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</si>
  <si>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</si>
  <si>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</si>
  <si>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Zemné práce</t>
  </si>
  <si>
    <t>ROZPOCET</t>
  </si>
  <si>
    <t>K</t>
  </si>
  <si>
    <t>13220-1101</t>
  </si>
  <si>
    <t>Hĺbenie rýh šírka do 60 cm v horn. tr. 3 do 100 m3 - trativod</t>
  </si>
  <si>
    <t>m3</t>
  </si>
  <si>
    <t>4</t>
  </si>
  <si>
    <t>2</t>
  </si>
  <si>
    <t>13220-1109</t>
  </si>
  <si>
    <t>Príplatok za lepivosť horniny tr. 3 v rýhach š. do 60 cm</t>
  </si>
  <si>
    <t>3</t>
  </si>
  <si>
    <t>13220-1201</t>
  </si>
  <si>
    <t>Hĺbenie rýh šírka do 2 m v horn. tr. 3 do 100 m3 - kan. príp.</t>
  </si>
  <si>
    <t>6</t>
  </si>
  <si>
    <t>13220-1209</t>
  </si>
  <si>
    <t>Príplatok za lepivosť horniny tr.3 v rýhach š. do 200 cm</t>
  </si>
  <si>
    <t>8</t>
  </si>
  <si>
    <t>5</t>
  </si>
  <si>
    <t>13320-1101</t>
  </si>
  <si>
    <t>Hĺbenie šachiet v horn. tr. 3 do 100 m3 - stlpy mantinel, basketbal, púzdra,</t>
  </si>
  <si>
    <t>10</t>
  </si>
  <si>
    <t>13320-1109</t>
  </si>
  <si>
    <t>Príplatok za lepivosť horniny tr.3 z hlbenia šachiet</t>
  </si>
  <si>
    <t>12</t>
  </si>
  <si>
    <t>7</t>
  </si>
  <si>
    <t>16230-1102</t>
  </si>
  <si>
    <t>Vodorovné premiestnenie výkopu do 1000 m horn. tr. 1-4</t>
  </si>
  <si>
    <t>14</t>
  </si>
  <si>
    <t>16710-1101</t>
  </si>
  <si>
    <t>Nakladanie výkopku do 100 m3 v horn. tr. 1-4</t>
  </si>
  <si>
    <t>16</t>
  </si>
  <si>
    <t>9</t>
  </si>
  <si>
    <t>17120-1201</t>
  </si>
  <si>
    <t>Uloženie sypaniny na skládku</t>
  </si>
  <si>
    <t>18</t>
  </si>
  <si>
    <t>17410-1001</t>
  </si>
  <si>
    <t>Zásyp zhutnený jám, šachiet, rýh, zárezov alebo okolo objektov do 100 m3</t>
  </si>
  <si>
    <t>22</t>
  </si>
  <si>
    <t>18040-2111</t>
  </si>
  <si>
    <t>Založenie parkového trávnika výsevom v rovine</t>
  </si>
  <si>
    <t>m2</t>
  </si>
  <si>
    <t>24</t>
  </si>
  <si>
    <t>18110-1101</t>
  </si>
  <si>
    <t>Úprava pláne -očistenie od nánosu,urovnanie povrchu</t>
  </si>
  <si>
    <t>26</t>
  </si>
  <si>
    <t>18130-1101</t>
  </si>
  <si>
    <t>Rozprestretie ornice, sklon do 1:5 do 500 m2 hr. do 10 cm</t>
  </si>
  <si>
    <t>28</t>
  </si>
  <si>
    <t>M</t>
  </si>
  <si>
    <t>005 721200</t>
  </si>
  <si>
    <t>Trávové semeno</t>
  </si>
  <si>
    <t>kg</t>
  </si>
  <si>
    <t>30</t>
  </si>
  <si>
    <t>Zakladanie</t>
  </si>
  <si>
    <t>21157-1111</t>
  </si>
  <si>
    <t>Výplň odvodňovacích rebier štrkopieskom triedeným</t>
  </si>
  <si>
    <t>32</t>
  </si>
  <si>
    <t>21257-2111</t>
  </si>
  <si>
    <t>Lôžko pre trativod zo štrkopiesku triedeného</t>
  </si>
  <si>
    <t>34</t>
  </si>
  <si>
    <t>21275-5113</t>
  </si>
  <si>
    <t>Trativody z drenážnych rúrok sv. 80 mm</t>
  </si>
  <si>
    <t>m</t>
  </si>
  <si>
    <t>36</t>
  </si>
  <si>
    <t>21275-5115</t>
  </si>
  <si>
    <t>Trativody z drenážnych rúrok sv. 130 mm</t>
  </si>
  <si>
    <t>38</t>
  </si>
  <si>
    <t>21590-1101</t>
  </si>
  <si>
    <t>Zhutnenie podložia  - štrk.podklad ihriska</t>
  </si>
  <si>
    <t>40</t>
  </si>
  <si>
    <t>27152-1111</t>
  </si>
  <si>
    <t>Vankúš pod základy z kameniva hrubého drveného 63-125 mm - bránky</t>
  </si>
  <si>
    <t>42</t>
  </si>
  <si>
    <t>27531-3612</t>
  </si>
  <si>
    <t>Základové pätky z betónu prostého tr. C20/25</t>
  </si>
  <si>
    <t>44</t>
  </si>
  <si>
    <t>27535-1217</t>
  </si>
  <si>
    <t>Debnenie základových pätiek drevené tradičné, zhotovenie</t>
  </si>
  <si>
    <t>kus</t>
  </si>
  <si>
    <t>46</t>
  </si>
  <si>
    <t>27535-1218</t>
  </si>
  <si>
    <t>Debnenie základových pätiek drevené tradičné, odstránenie</t>
  </si>
  <si>
    <t>48</t>
  </si>
  <si>
    <t>Zvislé a kompletné konštrukcie</t>
  </si>
  <si>
    <t>31127-2203</t>
  </si>
  <si>
    <t>50</t>
  </si>
  <si>
    <t>31136-1112</t>
  </si>
  <si>
    <t>Vystuženie muriva z ocele 10425</t>
  </si>
  <si>
    <t>t</t>
  </si>
  <si>
    <t>52</t>
  </si>
  <si>
    <t>55346301001</t>
  </si>
  <si>
    <t>Nohejbalová sada / púzdra s krytkami , stĺpiky, sieť , sada na nap.siete/</t>
  </si>
  <si>
    <t>sada</t>
  </si>
  <si>
    <t>54</t>
  </si>
  <si>
    <t>55346838001</t>
  </si>
  <si>
    <t>56</t>
  </si>
  <si>
    <t>55346537001</t>
  </si>
  <si>
    <t>58</t>
  </si>
  <si>
    <t>55343702001</t>
  </si>
  <si>
    <t>ks</t>
  </si>
  <si>
    <t>60</t>
  </si>
  <si>
    <t>56249105201</t>
  </si>
  <si>
    <t>62</t>
  </si>
  <si>
    <t>56249105202</t>
  </si>
  <si>
    <t>64</t>
  </si>
  <si>
    <t>56249105202.1</t>
  </si>
  <si>
    <t>66</t>
  </si>
  <si>
    <t>56249206205</t>
  </si>
  <si>
    <t>Dopravné a manipulačné náklady na komponenty mantinelového systému a športovej  výbavy.</t>
  </si>
  <si>
    <t>komplet</t>
  </si>
  <si>
    <t>68</t>
  </si>
  <si>
    <t>Komunikácie</t>
  </si>
  <si>
    <t>70</t>
  </si>
  <si>
    <t>72</t>
  </si>
  <si>
    <t>74</t>
  </si>
  <si>
    <t>25192010001</t>
  </si>
  <si>
    <t>78</t>
  </si>
  <si>
    <t>25192010002</t>
  </si>
  <si>
    <t>80</t>
  </si>
  <si>
    <t>25192010003</t>
  </si>
  <si>
    <t>Sušený kremičitý piesok 27,0 kg/m2</t>
  </si>
  <si>
    <t>ton</t>
  </si>
  <si>
    <t>82</t>
  </si>
  <si>
    <t>84</t>
  </si>
  <si>
    <t>Ostatné konštrukcie a práce-búranie</t>
  </si>
  <si>
    <t>91656-1111</t>
  </si>
  <si>
    <t>94</t>
  </si>
  <si>
    <t>592 173300</t>
  </si>
  <si>
    <t>96</t>
  </si>
  <si>
    <t>91810-1111</t>
  </si>
  <si>
    <t>98</t>
  </si>
  <si>
    <t>99822-2012</t>
  </si>
  <si>
    <t>Presun hmôt na spevnených plochách s krytom z kameniva</t>
  </si>
  <si>
    <t>102</t>
  </si>
  <si>
    <t>46005003</t>
  </si>
  <si>
    <t>Ukotvenie  pre stožiar el. osvetlenia do bet. základ, kotvu ručný v zemine tr. 3-4</t>
  </si>
  <si>
    <t>104</t>
  </si>
  <si>
    <t>460200163</t>
  </si>
  <si>
    <t>Hlbenie káblovej ryhy   ručne  širokej 40 cm a hlbokej 80 cm  v zemine tr. 3  cm</t>
  </si>
  <si>
    <t>106</t>
  </si>
  <si>
    <t>460560163</t>
  </si>
  <si>
    <t>Ručný zásyp  nezap.kablovej ryhy bez zhutnenia zeminy 40cm širokej  a 80 cm hlbokej v zemine tr. 3</t>
  </si>
  <si>
    <t>108</t>
  </si>
  <si>
    <t>210201810</t>
  </si>
  <si>
    <t>kompl.</t>
  </si>
  <si>
    <t>110</t>
  </si>
  <si>
    <t>Multifunkčné ihrisko Juh</t>
  </si>
  <si>
    <t>Dodávka a montáž basketbalovej sady / stĺpy s kotviacim košom, vodovzdorná doska 1200/900 mm, sklopná obruč oceľová vystužená_ červená , biela sieťka s 4 mm  PP. Osadenej do betonovej pätky-základu /do premŕzacej hĺbky/ štyrma kotevnými púzdrami a skrutkami</t>
  </si>
  <si>
    <t>Celozvarovaná  futbalová brána z Al profilu min 100/3 mm rozmeru 4,0x2,0 m pevne zabudovaná do mantinelového systému + PP sieť s okom 50/50/4 mm.</t>
  </si>
  <si>
    <t>Umelý trávnik - výška vlasu 20 mm ,  jemnosť vlákna min. Dtex min 7 000, počet vpichov min. 25 000 /m2, širka vlasu min 10 mm a hrúbka vlasu min 70 mikrometrov, pieskovanie suš. kremičitým pieskom, čiarovanie - biela futbal a  tenis , žltá volejbal, modrá basketbal.</t>
  </si>
  <si>
    <t xml:space="preserve">Vstupná jednokrídlová bezbarierová bránička z pozinkovanej oceľovej konštrukcie  rozmeru 1 000x2 200 mm s rovnakou  plastovou PP výplňou a Al madlom.  Bránička je s uzamykateľnou závorou </t>
  </si>
  <si>
    <t>Nadstavba  základného mantinelového systému z pozink. oceľovej konštrukcie s min. hrúbkou profilu 3 mm vrátane PP ochranných sietí s okom 45/45/4 mm do výšky 3 m nad mantinelom po celom obvode ihriska. Montáž riešiť len skrutkovými spojmi.</t>
  </si>
  <si>
    <t>Osadenie cestného obrubníka betón. do lôžka z betónu tr. betónom triedy STN EN 206-1 C20/25 - XC2, XF3, XA1(Sk) – Cl 0,4 – Dmax 16 – S3, s bočnou oporou</t>
  </si>
  <si>
    <t>Obrubník cestný 1000/300/80 mm</t>
  </si>
  <si>
    <t>Lôžko pod obrubníky, krajníky, obruby z betónu tr. STN EN 206-1 C20/25 - XC2, XF3, XA1(Sk) – Cl 0,4 – Dmax 16 – S3</t>
  </si>
  <si>
    <t>Podklad alebo kryt z kameniva hrubého drveného veľ. 32-63 mm s rozprestretím a zhutn.hr.220 mm</t>
  </si>
  <si>
    <t>Podklad zo štrkodrviny s rozprestrením a zhutnením,fr. 8-16 mm hr.po zhutnení 100 mm</t>
  </si>
  <si>
    <t>Podklad alebo podsyp zo štrkopiesku s rozprestretím, vlhčením a zhutnením fr. 0-4 mm po zhutnení hr.20 mm</t>
  </si>
  <si>
    <t xml:space="preserve"> 564761111</t>
  </si>
  <si>
    <t xml:space="preserve"> 564831111</t>
  </si>
  <si>
    <t xml:space="preserve"> 564201111</t>
  </si>
  <si>
    <t xml:space="preserve">Llepidlo dvojzložkové  </t>
  </si>
  <si>
    <t xml:space="preserve"> 959941121</t>
  </si>
  <si>
    <t>Chemická kotva s kotevným svorníkom tesnená chemickou ampulkou do betónu, ŽB, kameňa, pr. 12 mm</t>
  </si>
  <si>
    <t xml:space="preserve"> 959941122</t>
  </si>
  <si>
    <t>Chemická kotva - vyvrtanie pr. 12 mm</t>
  </si>
  <si>
    <t>VODOROVNÉ KONŠTRUKCIE</t>
  </si>
  <si>
    <t xml:space="preserve"> 451543111</t>
  </si>
  <si>
    <t xml:space="preserve"> m3</t>
  </si>
  <si>
    <t>Výplň kamenivom - drenážna jama</t>
  </si>
  <si>
    <t>Murivo  z betónových tvárnic  300mm s výplňou C16/20 - bránky</t>
  </si>
  <si>
    <t>4 - Komunikácie</t>
  </si>
  <si>
    <t>5 - Vodorovné Konštrukcie</t>
  </si>
  <si>
    <t>6 - Ostatné konštrukcie a práce-búranie</t>
  </si>
  <si>
    <r>
      <t xml:space="preserve">Mantinelový systém z celozvarovaných a následne pozinkovaných  oceľových  modulov s  výškou základného mantinelu - </t>
    </r>
    <r>
      <rPr>
        <b/>
        <i/>
        <u/>
        <sz val="9"/>
        <color rgb="FF0000FF"/>
        <rFont val="Arial CE"/>
        <charset val="238"/>
      </rPr>
      <t>podľa parametrov v technickej správe</t>
    </r>
    <r>
      <rPr>
        <i/>
        <sz val="9"/>
        <color rgb="FF0000FF"/>
        <rFont val="Arial CE"/>
      </rPr>
      <t xml:space="preserve"> 1,0 m a dlžkou 2,0 m s min. hrúbkou profilu 3 mm, spájaných skrutkovaním bez dodatočného zvárania,</t>
    </r>
  </si>
  <si>
    <t xml:space="preserve"> 06/2020</t>
  </si>
  <si>
    <t>Tenisová sada / púzdra s krytkami , stĺpiky, sieť s predlženým oceľ.lankom , sada na nap.siete/</t>
  </si>
  <si>
    <t>Osvetlenie ihriska s LED svietidlami s kapacitou 4 x 100 W na 4  stĺpikoch / 4 v rohoch /  do výšky á 5,5 m integrovaných v mantinelovom systéme , vrátane el.káblových a zemniacich rozvodov, rozvádzača a revíznej správy.</t>
  </si>
</sst>
</file>

<file path=xl/styles.xml><?xml version="1.0" encoding="utf-8"?>
<styleSheet xmlns="http://schemas.openxmlformats.org/spreadsheetml/2006/main">
  <numFmts count="7">
    <numFmt numFmtId="164" formatCode="#,##0.00%"/>
    <numFmt numFmtId="165" formatCode="dd\.mm\.yyyy"/>
    <numFmt numFmtId="166" formatCode="#,##0.00000"/>
    <numFmt numFmtId="167" formatCode="#,##0.000"/>
    <numFmt numFmtId="168" formatCode="0.000"/>
    <numFmt numFmtId="169" formatCode="###\ ###\ ##0.000"/>
    <numFmt numFmtId="170" formatCode="###\ ###\ ##0.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  <font>
      <sz val="8"/>
      <color theme="1"/>
      <name val="Arial CE"/>
      <charset val="238"/>
    </font>
    <font>
      <sz val="9"/>
      <color theme="1"/>
      <name val="Arial CE"/>
      <charset val="238"/>
    </font>
    <font>
      <b/>
      <i/>
      <u/>
      <sz val="9"/>
      <color rgb="FF0000FF"/>
      <name val="Arial CE"/>
      <charset val="238"/>
    </font>
    <font>
      <sz val="10"/>
      <color theme="1"/>
      <name val="Arial CE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/>
      <bottom style="hair">
        <color rgb="FF969696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/>
      <diagonal/>
    </border>
    <border>
      <left style="hair">
        <color indexed="64"/>
      </left>
      <right/>
      <top style="hair">
        <color indexed="64"/>
      </top>
      <bottom style="hair">
        <color rgb="FF969696"/>
      </bottom>
      <diagonal/>
    </border>
    <border>
      <left style="hair">
        <color indexed="64"/>
      </left>
      <right style="hair">
        <color rgb="FF969696"/>
      </right>
      <top style="hair">
        <color rgb="FF969696"/>
      </top>
      <bottom style="hair">
        <color indexed="64"/>
      </bottom>
      <diagonal/>
    </border>
    <border>
      <left style="hair">
        <color indexed="64"/>
      </left>
      <right style="hair">
        <color rgb="FF969696"/>
      </right>
      <top style="hair">
        <color indexed="64"/>
      </top>
      <bottom style="hair">
        <color rgb="FF969696"/>
      </bottom>
      <diagonal/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22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16" fillId="4" borderId="0" xfId="0" applyFont="1" applyFill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4" fontId="18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4" fillId="0" borderId="14" xfId="0" applyNumberFormat="1" applyFont="1" applyBorder="1" applyAlignment="1">
      <alignment vertical="center"/>
    </xf>
    <xf numFmtId="4" fontId="14" fillId="0" borderId="0" xfId="0" applyNumberFormat="1" applyFont="1" applyBorder="1" applyAlignment="1">
      <alignment vertical="center"/>
    </xf>
    <xf numFmtId="166" fontId="14" fillId="0" borderId="0" xfId="0" applyNumberFormat="1" applyFont="1" applyBorder="1" applyAlignment="1">
      <alignment vertical="center"/>
    </xf>
    <xf numFmtId="4" fontId="14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3" fillId="0" borderId="19" xfId="0" applyNumberFormat="1" applyFont="1" applyBorder="1" applyAlignment="1">
      <alignment vertical="center"/>
    </xf>
    <xf numFmtId="4" fontId="23" fillId="0" borderId="20" xfId="0" applyNumberFormat="1" applyFont="1" applyBorder="1" applyAlignment="1">
      <alignment vertical="center"/>
    </xf>
    <xf numFmtId="166" fontId="23" fillId="0" borderId="20" xfId="0" applyNumberFormat="1" applyFont="1" applyBorder="1" applyAlignment="1">
      <alignment vertical="center"/>
    </xf>
    <xf numFmtId="4" fontId="23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/>
    <xf numFmtId="0" fontId="24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6" fillId="4" borderId="0" xfId="0" applyFont="1" applyFill="1" applyAlignment="1">
      <alignment horizontal="left" vertical="center"/>
    </xf>
    <xf numFmtId="0" fontId="16" fillId="4" borderId="0" xfId="0" applyFont="1" applyFill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18" fillId="0" borderId="0" xfId="0" applyNumberFormat="1" applyFont="1" applyAlignment="1"/>
    <xf numFmtId="166" fontId="26" fillId="0" borderId="12" xfId="0" applyNumberFormat="1" applyFont="1" applyBorder="1" applyAlignment="1"/>
    <xf numFmtId="166" fontId="26" fillId="0" borderId="13" xfId="0" applyNumberFormat="1" applyFont="1" applyBorder="1" applyAlignment="1"/>
    <xf numFmtId="4" fontId="27" fillId="0" borderId="0" xfId="0" applyNumberFormat="1" applyFont="1" applyAlignment="1">
      <alignment vertical="center"/>
    </xf>
    <xf numFmtId="0" fontId="7" fillId="0" borderId="3" xfId="0" applyFont="1" applyBorder="1" applyAlignme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7" fillId="0" borderId="14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16" fillId="0" borderId="22" xfId="0" applyFont="1" applyBorder="1" applyAlignment="1" applyProtection="1">
      <alignment horizontal="center" vertical="center"/>
      <protection locked="0"/>
    </xf>
    <xf numFmtId="49" fontId="16" fillId="0" borderId="22" xfId="0" applyNumberFormat="1" applyFont="1" applyBorder="1" applyAlignment="1" applyProtection="1">
      <alignment horizontal="left" vertical="center" wrapText="1"/>
      <protection locked="0"/>
    </xf>
    <xf numFmtId="0" fontId="16" fillId="0" borderId="22" xfId="0" applyFont="1" applyBorder="1" applyAlignment="1" applyProtection="1">
      <alignment horizontal="left" vertical="center" wrapText="1"/>
      <protection locked="0"/>
    </xf>
    <xf numFmtId="0" fontId="16" fillId="0" borderId="22" xfId="0" applyFont="1" applyBorder="1" applyAlignment="1" applyProtection="1">
      <alignment horizontal="center" vertical="center" wrapText="1"/>
      <protection locked="0"/>
    </xf>
    <xf numFmtId="167" fontId="16" fillId="0" borderId="22" xfId="0" applyNumberFormat="1" applyFont="1" applyBorder="1" applyAlignment="1" applyProtection="1">
      <alignment vertical="center"/>
      <protection locked="0"/>
    </xf>
    <xf numFmtId="4" fontId="16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17" fillId="0" borderId="14" xfId="0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166" fontId="17" fillId="0" borderId="0" xfId="0" applyNumberFormat="1" applyFont="1" applyBorder="1" applyAlignment="1">
      <alignment vertical="center"/>
    </xf>
    <xf numFmtId="166" fontId="17" fillId="0" borderId="15" xfId="0" applyNumberFormat="1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8" fillId="0" borderId="22" xfId="0" applyFont="1" applyBorder="1" applyAlignment="1" applyProtection="1">
      <alignment horizontal="center" vertical="center"/>
      <protection locked="0"/>
    </xf>
    <xf numFmtId="49" fontId="28" fillId="0" borderId="22" xfId="0" applyNumberFormat="1" applyFont="1" applyBorder="1" applyAlignment="1" applyProtection="1">
      <alignment horizontal="left" vertical="center" wrapText="1"/>
      <protection locked="0"/>
    </xf>
    <xf numFmtId="0" fontId="28" fillId="0" borderId="22" xfId="0" applyFont="1" applyBorder="1" applyAlignment="1" applyProtection="1">
      <alignment horizontal="left" vertical="center" wrapText="1"/>
      <protection locked="0"/>
    </xf>
    <xf numFmtId="0" fontId="28" fillId="0" borderId="22" xfId="0" applyFont="1" applyBorder="1" applyAlignment="1" applyProtection="1">
      <alignment horizontal="center" vertical="center" wrapText="1"/>
      <protection locked="0"/>
    </xf>
    <xf numFmtId="167" fontId="28" fillId="0" borderId="22" xfId="0" applyNumberFormat="1" applyFont="1" applyBorder="1" applyAlignment="1" applyProtection="1">
      <alignment vertical="center"/>
      <protection locked="0"/>
    </xf>
    <xf numFmtId="4" fontId="28" fillId="0" borderId="22" xfId="0" applyNumberFormat="1" applyFont="1" applyBorder="1" applyAlignment="1" applyProtection="1">
      <alignment vertical="center"/>
      <protection locked="0"/>
    </xf>
    <xf numFmtId="0" fontId="29" fillId="0" borderId="22" xfId="0" applyFont="1" applyBorder="1" applyAlignment="1" applyProtection="1">
      <alignment vertical="center"/>
      <protection locked="0"/>
    </xf>
    <xf numFmtId="0" fontId="29" fillId="0" borderId="3" xfId="0" applyFont="1" applyBorder="1" applyAlignment="1">
      <alignment vertical="center"/>
    </xf>
    <xf numFmtId="0" fontId="28" fillId="0" borderId="14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28" fillId="0" borderId="19" xfId="0" applyFont="1" applyBorder="1" applyAlignment="1">
      <alignment horizontal="left" vertical="center"/>
    </xf>
    <xf numFmtId="0" fontId="28" fillId="0" borderId="20" xfId="0" applyFont="1" applyBorder="1" applyAlignment="1">
      <alignment horizontal="center" vertical="center"/>
    </xf>
    <xf numFmtId="166" fontId="17" fillId="0" borderId="20" xfId="0" applyNumberFormat="1" applyFont="1" applyBorder="1" applyAlignment="1">
      <alignment vertical="center"/>
    </xf>
    <xf numFmtId="166" fontId="17" fillId="0" borderId="21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168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16" fillId="0" borderId="16" xfId="0" applyFont="1" applyBorder="1" applyAlignment="1" applyProtection="1">
      <alignment horizontal="center" vertical="center"/>
      <protection locked="0"/>
    </xf>
    <xf numFmtId="0" fontId="28" fillId="0" borderId="16" xfId="0" applyFont="1" applyBorder="1" applyAlignment="1" applyProtection="1">
      <alignment horizontal="center" vertical="center"/>
      <protection locked="0"/>
    </xf>
    <xf numFmtId="0" fontId="16" fillId="0" borderId="18" xfId="0" applyFont="1" applyBorder="1" applyAlignment="1" applyProtection="1">
      <alignment horizontal="center" vertical="center" wrapText="1"/>
      <protection locked="0"/>
    </xf>
    <xf numFmtId="0" fontId="28" fillId="0" borderId="18" xfId="0" applyFont="1" applyBorder="1" applyAlignment="1" applyProtection="1">
      <alignment horizontal="center" vertical="center" wrapText="1"/>
      <protection locked="0"/>
    </xf>
    <xf numFmtId="49" fontId="28" fillId="0" borderId="23" xfId="0" applyNumberFormat="1" applyFont="1" applyBorder="1" applyAlignment="1" applyProtection="1">
      <alignment horizontal="left" vertical="center" wrapText="1"/>
      <protection locked="0"/>
    </xf>
    <xf numFmtId="0" fontId="28" fillId="0" borderId="23" xfId="0" applyFont="1" applyBorder="1" applyAlignment="1" applyProtection="1">
      <alignment horizontal="left" vertical="center" wrapText="1"/>
      <protection locked="0"/>
    </xf>
    <xf numFmtId="49" fontId="16" fillId="0" borderId="25" xfId="0" applyNumberFormat="1" applyFont="1" applyBorder="1" applyAlignment="1" applyProtection="1">
      <alignment horizontal="left" vertical="center" wrapText="1"/>
      <protection locked="0"/>
    </xf>
    <xf numFmtId="0" fontId="16" fillId="0" borderId="25" xfId="0" applyFont="1" applyBorder="1" applyAlignment="1" applyProtection="1">
      <alignment horizontal="left" vertical="center" wrapText="1"/>
      <protection locked="0"/>
    </xf>
    <xf numFmtId="0" fontId="16" fillId="0" borderId="25" xfId="0" applyFont="1" applyBorder="1" applyAlignment="1" applyProtection="1">
      <alignment horizontal="center" vertical="center" wrapText="1"/>
      <protection locked="0"/>
    </xf>
    <xf numFmtId="0" fontId="28" fillId="0" borderId="23" xfId="0" applyFont="1" applyBorder="1" applyAlignment="1" applyProtection="1">
      <alignment horizontal="center" vertical="center" wrapText="1"/>
      <protection locked="0"/>
    </xf>
    <xf numFmtId="0" fontId="32" fillId="0" borderId="24" xfId="0" applyFont="1" applyBorder="1" applyAlignment="1">
      <alignment horizontal="center" vertical="center" wrapText="1"/>
    </xf>
    <xf numFmtId="169" fontId="32" fillId="0" borderId="0" xfId="0" applyNumberFormat="1" applyFont="1" applyAlignment="1">
      <alignment vertical="center" wrapText="1"/>
    </xf>
    <xf numFmtId="170" fontId="32" fillId="0" borderId="27" xfId="0" applyNumberFormat="1" applyFont="1" applyBorder="1" applyAlignment="1">
      <alignment vertical="center" wrapText="1"/>
    </xf>
    <xf numFmtId="169" fontId="32" fillId="0" borderId="26" xfId="0" applyNumberFormat="1" applyFont="1" applyBorder="1" applyAlignment="1">
      <alignment vertical="center" wrapText="1"/>
    </xf>
    <xf numFmtId="170" fontId="32" fillId="0" borderId="28" xfId="0" applyNumberFormat="1" applyFont="1" applyBorder="1" applyAlignment="1">
      <alignment vertical="center" wrapText="1"/>
    </xf>
    <xf numFmtId="4" fontId="16" fillId="0" borderId="18" xfId="0" applyNumberFormat="1" applyFont="1" applyBorder="1" applyAlignment="1" applyProtection="1">
      <alignment vertical="center"/>
      <protection locked="0"/>
    </xf>
    <xf numFmtId="49" fontId="31" fillId="0" borderId="24" xfId="0" applyNumberFormat="1" applyFont="1" applyBorder="1" applyAlignment="1">
      <alignment horizontal="left" vertical="center" wrapText="1"/>
    </xf>
    <xf numFmtId="0" fontId="32" fillId="0" borderId="24" xfId="0" applyFont="1" applyBorder="1" applyAlignment="1">
      <alignment vertical="center" wrapText="1"/>
    </xf>
    <xf numFmtId="169" fontId="32" fillId="0" borderId="24" xfId="0" applyNumberFormat="1" applyFont="1" applyBorder="1" applyAlignment="1">
      <alignment vertical="center" wrapText="1"/>
    </xf>
    <xf numFmtId="170" fontId="32" fillId="0" borderId="24" xfId="0" applyNumberFormat="1" applyFont="1" applyBorder="1" applyAlignment="1">
      <alignment vertical="center" wrapText="1"/>
    </xf>
    <xf numFmtId="165" fontId="34" fillId="5" borderId="0" xfId="0" applyNumberFormat="1" applyFont="1" applyFill="1" applyAlignment="1">
      <alignment horizontal="left" vertical="center"/>
    </xf>
    <xf numFmtId="14" fontId="2" fillId="5" borderId="0" xfId="0" applyNumberFormat="1" applyFont="1" applyFill="1" applyAlignment="1">
      <alignment horizontal="left" vertical="center"/>
    </xf>
    <xf numFmtId="49" fontId="32" fillId="0" borderId="24" xfId="0" applyNumberFormat="1" applyFont="1" applyBorder="1" applyAlignment="1">
      <alignment horizontal="left" vertical="center" wrapText="1"/>
    </xf>
    <xf numFmtId="0" fontId="32" fillId="0" borderId="2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0" fillId="0" borderId="0" xfId="0"/>
    <xf numFmtId="0" fontId="16" fillId="4" borderId="6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left" vertical="center"/>
    </xf>
    <xf numFmtId="0" fontId="16" fillId="4" borderId="7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right" vertical="center"/>
    </xf>
    <xf numFmtId="0" fontId="16" fillId="4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5" borderId="0" xfId="0" applyNumberFormat="1" applyFont="1" applyFill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4" fontId="12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4" fontId="22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horizontal="left" vertical="center" wrapText="1"/>
    </xf>
    <xf numFmtId="4" fontId="18" fillId="0" borderId="0" xfId="0" applyNumberFormat="1" applyFont="1" applyAlignment="1">
      <alignment horizontal="right" vertical="center"/>
    </xf>
    <xf numFmtId="4" fontId="18" fillId="0" borderId="0" xfId="0" applyNumberFormat="1" applyFont="1" applyAlignment="1">
      <alignment vertical="center"/>
    </xf>
    <xf numFmtId="0" fontId="2" fillId="5" borderId="0" xfId="0" applyFont="1" applyFill="1" applyAlignment="1">
      <alignment horizontal="left" vertical="center"/>
    </xf>
    <xf numFmtId="0" fontId="0" fillId="5" borderId="0" xfId="0" applyFill="1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1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97"/>
  <sheetViews>
    <sheetView showGridLines="0" topLeftCell="B85" workbookViewId="0">
      <selection activeCell="AI90" sqref="AI90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s="1" customFormat="1" ht="36.950000000000003" customHeight="1">
      <c r="AR2" s="183" t="s">
        <v>5</v>
      </c>
      <c r="AS2" s="184"/>
      <c r="AT2" s="184"/>
      <c r="AU2" s="184"/>
      <c r="AV2" s="184"/>
      <c r="AW2" s="184"/>
      <c r="AX2" s="184"/>
      <c r="AY2" s="184"/>
      <c r="AZ2" s="184"/>
      <c r="BA2" s="184"/>
      <c r="BB2" s="184"/>
      <c r="BC2" s="184"/>
      <c r="BD2" s="184"/>
      <c r="BE2" s="184"/>
      <c r="BS2" s="13" t="s">
        <v>6</v>
      </c>
      <c r="BT2" s="13" t="s">
        <v>7</v>
      </c>
    </row>
    <row r="3" spans="1:74" s="1" customFormat="1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s="1" customFormat="1" ht="24.95" customHeight="1">
      <c r="B4" s="16"/>
      <c r="D4" s="17" t="s">
        <v>8</v>
      </c>
      <c r="AR4" s="16"/>
      <c r="AS4" s="18" t="s">
        <v>9</v>
      </c>
      <c r="BS4" s="13" t="s">
        <v>10</v>
      </c>
    </row>
    <row r="5" spans="1:74" s="1" customFormat="1" ht="12" customHeight="1">
      <c r="B5" s="16"/>
      <c r="D5" s="19" t="s">
        <v>11</v>
      </c>
      <c r="K5" s="211" t="s">
        <v>273</v>
      </c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2"/>
      <c r="AD5" s="212"/>
      <c r="AE5" s="212"/>
      <c r="AF5" s="212"/>
      <c r="AG5" s="212"/>
      <c r="AH5" s="212"/>
      <c r="AI5" s="212"/>
      <c r="AJ5" s="212"/>
      <c r="AK5" s="212"/>
      <c r="AL5" s="212"/>
      <c r="AM5" s="212"/>
      <c r="AN5" s="212"/>
      <c r="AO5" s="212"/>
      <c r="AR5" s="16"/>
      <c r="BS5" s="13" t="s">
        <v>6</v>
      </c>
    </row>
    <row r="6" spans="1:74" s="1" customFormat="1" ht="36.950000000000003" customHeight="1">
      <c r="B6" s="16"/>
      <c r="D6" s="21" t="s">
        <v>12</v>
      </c>
      <c r="K6" s="213" t="s">
        <v>244</v>
      </c>
      <c r="L6" s="184"/>
      <c r="M6" s="184"/>
      <c r="N6" s="184"/>
      <c r="O6" s="184"/>
      <c r="P6" s="184"/>
      <c r="Q6" s="184"/>
      <c r="R6" s="184"/>
      <c r="S6" s="184"/>
      <c r="T6" s="184"/>
      <c r="U6" s="184"/>
      <c r="V6" s="184"/>
      <c r="W6" s="184"/>
      <c r="X6" s="184"/>
      <c r="Y6" s="184"/>
      <c r="Z6" s="184"/>
      <c r="AA6" s="184"/>
      <c r="AB6" s="184"/>
      <c r="AC6" s="184"/>
      <c r="AD6" s="184"/>
      <c r="AE6" s="184"/>
      <c r="AF6" s="184"/>
      <c r="AG6" s="184"/>
      <c r="AH6" s="184"/>
      <c r="AI6" s="184"/>
      <c r="AJ6" s="184"/>
      <c r="AK6" s="184"/>
      <c r="AL6" s="184"/>
      <c r="AM6" s="184"/>
      <c r="AN6" s="184"/>
      <c r="AO6" s="184"/>
      <c r="AR6" s="16"/>
      <c r="BS6" s="13" t="s">
        <v>6</v>
      </c>
    </row>
    <row r="7" spans="1:74" s="1" customFormat="1" ht="12" customHeight="1">
      <c r="B7" s="16"/>
      <c r="D7" s="22" t="s">
        <v>13</v>
      </c>
      <c r="K7" s="20" t="s">
        <v>1</v>
      </c>
      <c r="AK7" s="22" t="s">
        <v>14</v>
      </c>
      <c r="AN7" s="20" t="s">
        <v>1</v>
      </c>
      <c r="AR7" s="16"/>
      <c r="BS7" s="13" t="s">
        <v>6</v>
      </c>
    </row>
    <row r="8" spans="1:74" s="1" customFormat="1" ht="12" customHeight="1">
      <c r="B8" s="16"/>
      <c r="D8" s="22" t="s">
        <v>15</v>
      </c>
      <c r="K8" s="20" t="s">
        <v>16</v>
      </c>
      <c r="AK8" s="22" t="s">
        <v>17</v>
      </c>
      <c r="AN8" s="179" t="s">
        <v>273</v>
      </c>
      <c r="AR8" s="16"/>
      <c r="BS8" s="13" t="s">
        <v>6</v>
      </c>
    </row>
    <row r="9" spans="1:74" s="1" customFormat="1" ht="14.45" customHeight="1">
      <c r="B9" s="16"/>
      <c r="AR9" s="16"/>
      <c r="BS9" s="13" t="s">
        <v>6</v>
      </c>
    </row>
    <row r="10" spans="1:74" s="1" customFormat="1" ht="12" customHeight="1">
      <c r="B10" s="16"/>
      <c r="D10" s="22" t="s">
        <v>18</v>
      </c>
      <c r="AK10" s="22" t="s">
        <v>19</v>
      </c>
      <c r="AN10" s="20" t="s">
        <v>1</v>
      </c>
      <c r="AR10" s="16"/>
      <c r="BS10" s="13" t="s">
        <v>6</v>
      </c>
    </row>
    <row r="11" spans="1:74" s="1" customFormat="1" ht="18.600000000000001" customHeight="1">
      <c r="B11" s="16"/>
      <c r="E11" s="20" t="s">
        <v>16</v>
      </c>
      <c r="AK11" s="22" t="s">
        <v>20</v>
      </c>
      <c r="AN11" s="20" t="s">
        <v>1</v>
      </c>
      <c r="AR11" s="16"/>
      <c r="BS11" s="13" t="s">
        <v>6</v>
      </c>
    </row>
    <row r="12" spans="1:74" s="1" customFormat="1" ht="6.95" customHeight="1">
      <c r="B12" s="16"/>
      <c r="AR12" s="16"/>
      <c r="BS12" s="13" t="s">
        <v>6</v>
      </c>
    </row>
    <row r="13" spans="1:74" s="1" customFormat="1" ht="12" customHeight="1">
      <c r="B13" s="16"/>
      <c r="D13" s="22" t="s">
        <v>21</v>
      </c>
      <c r="AK13" s="22" t="s">
        <v>19</v>
      </c>
      <c r="AN13" s="20" t="s">
        <v>1</v>
      </c>
      <c r="AR13" s="16"/>
      <c r="BS13" s="13" t="s">
        <v>6</v>
      </c>
    </row>
    <row r="14" spans="1:74" ht="12.75">
      <c r="B14" s="16"/>
      <c r="E14" s="20" t="s">
        <v>16</v>
      </c>
      <c r="AK14" s="22" t="s">
        <v>20</v>
      </c>
      <c r="AN14" s="20" t="s">
        <v>1</v>
      </c>
      <c r="AR14" s="16"/>
      <c r="BS14" s="13" t="s">
        <v>6</v>
      </c>
    </row>
    <row r="15" spans="1:74" s="1" customFormat="1" ht="6.95" customHeight="1">
      <c r="B15" s="16"/>
      <c r="AR15" s="16"/>
      <c r="BS15" s="13" t="s">
        <v>3</v>
      </c>
    </row>
    <row r="16" spans="1:74" s="1" customFormat="1" ht="12" customHeight="1">
      <c r="B16" s="16"/>
      <c r="D16" s="22" t="s">
        <v>22</v>
      </c>
      <c r="AK16" s="22" t="s">
        <v>19</v>
      </c>
      <c r="AN16" s="20" t="s">
        <v>1</v>
      </c>
      <c r="AR16" s="16"/>
      <c r="BS16" s="13" t="s">
        <v>3</v>
      </c>
    </row>
    <row r="17" spans="1:71" s="1" customFormat="1" ht="18.600000000000001" customHeight="1">
      <c r="B17" s="16"/>
      <c r="E17" s="20" t="s">
        <v>16</v>
      </c>
      <c r="AK17" s="22" t="s">
        <v>20</v>
      </c>
      <c r="AN17" s="20" t="s">
        <v>1</v>
      </c>
      <c r="AR17" s="16"/>
      <c r="BS17" s="13" t="s">
        <v>23</v>
      </c>
    </row>
    <row r="18" spans="1:71" s="1" customFormat="1" ht="6.95" customHeight="1">
      <c r="B18" s="16"/>
      <c r="AR18" s="16"/>
      <c r="BS18" s="13" t="s">
        <v>6</v>
      </c>
    </row>
    <row r="19" spans="1:71" s="1" customFormat="1" ht="12" customHeight="1">
      <c r="B19" s="16"/>
      <c r="D19" s="22" t="s">
        <v>24</v>
      </c>
      <c r="AK19" s="22" t="s">
        <v>19</v>
      </c>
      <c r="AN19" s="20" t="s">
        <v>1</v>
      </c>
      <c r="AR19" s="16"/>
      <c r="BS19" s="13" t="s">
        <v>6</v>
      </c>
    </row>
    <row r="20" spans="1:71" s="1" customFormat="1" ht="18.600000000000001" customHeight="1">
      <c r="B20" s="16"/>
      <c r="E20" s="20" t="s">
        <v>16</v>
      </c>
      <c r="AK20" s="22" t="s">
        <v>20</v>
      </c>
      <c r="AN20" s="20" t="s">
        <v>1</v>
      </c>
      <c r="AR20" s="16"/>
      <c r="BS20" s="13" t="s">
        <v>23</v>
      </c>
    </row>
    <row r="21" spans="1:71" s="1" customFormat="1" ht="6.95" customHeight="1">
      <c r="B21" s="16"/>
      <c r="AR21" s="16"/>
    </row>
    <row r="22" spans="1:71" s="1" customFormat="1" ht="12" customHeight="1">
      <c r="B22" s="16"/>
      <c r="D22" s="22" t="s">
        <v>25</v>
      </c>
      <c r="AR22" s="16"/>
    </row>
    <row r="23" spans="1:71" s="1" customFormat="1" ht="16.5" customHeight="1">
      <c r="B23" s="16"/>
      <c r="E23" s="214" t="s">
        <v>1</v>
      </c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  <c r="Q23" s="214"/>
      <c r="R23" s="214"/>
      <c r="S23" s="214"/>
      <c r="T23" s="214"/>
      <c r="U23" s="214"/>
      <c r="V23" s="214"/>
      <c r="W23" s="214"/>
      <c r="X23" s="214"/>
      <c r="Y23" s="214"/>
      <c r="Z23" s="214"/>
      <c r="AA23" s="214"/>
      <c r="AB23" s="214"/>
      <c r="AC23" s="214"/>
      <c r="AD23" s="214"/>
      <c r="AE23" s="214"/>
      <c r="AF23" s="214"/>
      <c r="AG23" s="214"/>
      <c r="AH23" s="214"/>
      <c r="AI23" s="214"/>
      <c r="AJ23" s="214"/>
      <c r="AK23" s="214"/>
      <c r="AL23" s="214"/>
      <c r="AM23" s="214"/>
      <c r="AN23" s="214"/>
      <c r="AR23" s="16"/>
    </row>
    <row r="24" spans="1:71" s="1" customFormat="1" ht="6.95" customHeight="1">
      <c r="B24" s="16"/>
      <c r="AR24" s="16"/>
    </row>
    <row r="25" spans="1:71" s="1" customFormat="1" ht="6.95" customHeight="1">
      <c r="B25" s="16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R25" s="16"/>
    </row>
    <row r="26" spans="1:71" s="2" customFormat="1" ht="25.9" customHeight="1">
      <c r="A26" s="25"/>
      <c r="B26" s="26"/>
      <c r="C26" s="25"/>
      <c r="D26" s="27" t="s">
        <v>26</v>
      </c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15">
        <f>ROUND(AG94,2)</f>
        <v>0</v>
      </c>
      <c r="AL26" s="216"/>
      <c r="AM26" s="216"/>
      <c r="AN26" s="216"/>
      <c r="AO26" s="216"/>
      <c r="AP26" s="25"/>
      <c r="AQ26" s="25"/>
      <c r="AR26" s="26"/>
      <c r="BE26" s="25"/>
    </row>
    <row r="27" spans="1:71" s="2" customFormat="1" ht="6.95" customHeight="1">
      <c r="A27" s="25"/>
      <c r="B27" s="26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6"/>
      <c r="BE27" s="25"/>
    </row>
    <row r="28" spans="1:71" s="2" customFormat="1" ht="12.75">
      <c r="A28" s="25"/>
      <c r="B28" s="26"/>
      <c r="C28" s="25"/>
      <c r="D28" s="25"/>
      <c r="E28" s="25"/>
      <c r="F28" s="25"/>
      <c r="G28" s="25"/>
      <c r="H28" s="25"/>
      <c r="I28" s="25"/>
      <c r="J28" s="25"/>
      <c r="K28" s="25"/>
      <c r="L28" s="217" t="s">
        <v>27</v>
      </c>
      <c r="M28" s="217"/>
      <c r="N28" s="217"/>
      <c r="O28" s="217"/>
      <c r="P28" s="217"/>
      <c r="Q28" s="25"/>
      <c r="R28" s="25"/>
      <c r="S28" s="25"/>
      <c r="T28" s="25"/>
      <c r="U28" s="25"/>
      <c r="V28" s="25"/>
      <c r="W28" s="217" t="s">
        <v>28</v>
      </c>
      <c r="X28" s="217"/>
      <c r="Y28" s="217"/>
      <c r="Z28" s="217"/>
      <c r="AA28" s="217"/>
      <c r="AB28" s="217"/>
      <c r="AC28" s="217"/>
      <c r="AD28" s="217"/>
      <c r="AE28" s="217"/>
      <c r="AF28" s="25"/>
      <c r="AG28" s="25"/>
      <c r="AH28" s="25"/>
      <c r="AI28" s="25"/>
      <c r="AJ28" s="25"/>
      <c r="AK28" s="217" t="s">
        <v>29</v>
      </c>
      <c r="AL28" s="217"/>
      <c r="AM28" s="217"/>
      <c r="AN28" s="217"/>
      <c r="AO28" s="217"/>
      <c r="AP28" s="25"/>
      <c r="AQ28" s="25"/>
      <c r="AR28" s="26"/>
      <c r="BE28" s="25"/>
    </row>
    <row r="29" spans="1:71" s="3" customFormat="1" ht="14.45" customHeight="1">
      <c r="B29" s="30"/>
      <c r="D29" s="22" t="s">
        <v>30</v>
      </c>
      <c r="F29" s="22" t="s">
        <v>31</v>
      </c>
      <c r="L29" s="201">
        <v>0.2</v>
      </c>
      <c r="M29" s="200"/>
      <c r="N29" s="200"/>
      <c r="O29" s="200"/>
      <c r="P29" s="200"/>
      <c r="W29" s="199">
        <f>ROUND(AZ94, 2)</f>
        <v>0</v>
      </c>
      <c r="X29" s="200"/>
      <c r="Y29" s="200"/>
      <c r="Z29" s="200"/>
      <c r="AA29" s="200"/>
      <c r="AB29" s="200"/>
      <c r="AC29" s="200"/>
      <c r="AD29" s="200"/>
      <c r="AE29" s="200"/>
      <c r="AK29" s="199">
        <f>ROUND(AV94, 2)</f>
        <v>0</v>
      </c>
      <c r="AL29" s="200"/>
      <c r="AM29" s="200"/>
      <c r="AN29" s="200"/>
      <c r="AO29" s="200"/>
      <c r="AR29" s="30"/>
    </row>
    <row r="30" spans="1:71" s="3" customFormat="1" ht="14.45" customHeight="1">
      <c r="B30" s="30"/>
      <c r="F30" s="22" t="s">
        <v>32</v>
      </c>
      <c r="L30" s="201">
        <v>0.2</v>
      </c>
      <c r="M30" s="200"/>
      <c r="N30" s="200"/>
      <c r="O30" s="200"/>
      <c r="P30" s="200"/>
      <c r="W30" s="199">
        <f>ROUND(BA94, 2)</f>
        <v>0</v>
      </c>
      <c r="X30" s="200"/>
      <c r="Y30" s="200"/>
      <c r="Z30" s="200"/>
      <c r="AA30" s="200"/>
      <c r="AB30" s="200"/>
      <c r="AC30" s="200"/>
      <c r="AD30" s="200"/>
      <c r="AE30" s="200"/>
      <c r="AK30" s="199">
        <f>ROUND(AW94, 2)</f>
        <v>0</v>
      </c>
      <c r="AL30" s="200"/>
      <c r="AM30" s="200"/>
      <c r="AN30" s="200"/>
      <c r="AO30" s="200"/>
      <c r="AR30" s="30"/>
    </row>
    <row r="31" spans="1:71" s="3" customFormat="1" ht="14.45" hidden="1" customHeight="1">
      <c r="B31" s="30"/>
      <c r="F31" s="22" t="s">
        <v>33</v>
      </c>
      <c r="L31" s="201">
        <v>0.2</v>
      </c>
      <c r="M31" s="200"/>
      <c r="N31" s="200"/>
      <c r="O31" s="200"/>
      <c r="P31" s="200"/>
      <c r="W31" s="199">
        <f>ROUND(BB94, 2)</f>
        <v>0</v>
      </c>
      <c r="X31" s="200"/>
      <c r="Y31" s="200"/>
      <c r="Z31" s="200"/>
      <c r="AA31" s="200"/>
      <c r="AB31" s="200"/>
      <c r="AC31" s="200"/>
      <c r="AD31" s="200"/>
      <c r="AE31" s="200"/>
      <c r="AK31" s="199">
        <v>0</v>
      </c>
      <c r="AL31" s="200"/>
      <c r="AM31" s="200"/>
      <c r="AN31" s="200"/>
      <c r="AO31" s="200"/>
      <c r="AR31" s="30"/>
    </row>
    <row r="32" spans="1:71" s="3" customFormat="1" ht="14.45" hidden="1" customHeight="1">
      <c r="B32" s="30"/>
      <c r="F32" s="22" t="s">
        <v>34</v>
      </c>
      <c r="L32" s="201">
        <v>0.2</v>
      </c>
      <c r="M32" s="200"/>
      <c r="N32" s="200"/>
      <c r="O32" s="200"/>
      <c r="P32" s="200"/>
      <c r="W32" s="199">
        <f>ROUND(BC94, 2)</f>
        <v>0</v>
      </c>
      <c r="X32" s="200"/>
      <c r="Y32" s="200"/>
      <c r="Z32" s="200"/>
      <c r="AA32" s="200"/>
      <c r="AB32" s="200"/>
      <c r="AC32" s="200"/>
      <c r="AD32" s="200"/>
      <c r="AE32" s="200"/>
      <c r="AK32" s="199">
        <v>0</v>
      </c>
      <c r="AL32" s="200"/>
      <c r="AM32" s="200"/>
      <c r="AN32" s="200"/>
      <c r="AO32" s="200"/>
      <c r="AR32" s="30"/>
    </row>
    <row r="33" spans="1:57" s="3" customFormat="1" ht="14.45" hidden="1" customHeight="1">
      <c r="B33" s="30"/>
      <c r="F33" s="22" t="s">
        <v>35</v>
      </c>
      <c r="L33" s="201">
        <v>0</v>
      </c>
      <c r="M33" s="200"/>
      <c r="N33" s="200"/>
      <c r="O33" s="200"/>
      <c r="P33" s="200"/>
      <c r="W33" s="199">
        <f>ROUND(BD94, 2)</f>
        <v>0</v>
      </c>
      <c r="X33" s="200"/>
      <c r="Y33" s="200"/>
      <c r="Z33" s="200"/>
      <c r="AA33" s="200"/>
      <c r="AB33" s="200"/>
      <c r="AC33" s="200"/>
      <c r="AD33" s="200"/>
      <c r="AE33" s="200"/>
      <c r="AK33" s="199">
        <v>0</v>
      </c>
      <c r="AL33" s="200"/>
      <c r="AM33" s="200"/>
      <c r="AN33" s="200"/>
      <c r="AO33" s="200"/>
      <c r="AR33" s="30"/>
    </row>
    <row r="34" spans="1:57" s="2" customFormat="1" ht="6.95" customHeight="1">
      <c r="A34" s="25"/>
      <c r="B34" s="26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6"/>
      <c r="BE34" s="25"/>
    </row>
    <row r="35" spans="1:57" s="2" customFormat="1" ht="25.9" customHeight="1">
      <c r="A35" s="25"/>
      <c r="B35" s="26"/>
      <c r="C35" s="31"/>
      <c r="D35" s="32" t="s">
        <v>36</v>
      </c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4" t="s">
        <v>37</v>
      </c>
      <c r="U35" s="33"/>
      <c r="V35" s="33"/>
      <c r="W35" s="33"/>
      <c r="X35" s="202" t="s">
        <v>38</v>
      </c>
      <c r="Y35" s="203"/>
      <c r="Z35" s="203"/>
      <c r="AA35" s="203"/>
      <c r="AB35" s="203"/>
      <c r="AC35" s="33"/>
      <c r="AD35" s="33"/>
      <c r="AE35" s="33"/>
      <c r="AF35" s="33"/>
      <c r="AG35" s="33"/>
      <c r="AH35" s="33"/>
      <c r="AI35" s="33"/>
      <c r="AJ35" s="33"/>
      <c r="AK35" s="204">
        <f>SUM(AK26:AK33)</f>
        <v>0</v>
      </c>
      <c r="AL35" s="203"/>
      <c r="AM35" s="203"/>
      <c r="AN35" s="203"/>
      <c r="AO35" s="205"/>
      <c r="AP35" s="31"/>
      <c r="AQ35" s="31"/>
      <c r="AR35" s="26"/>
      <c r="BE35" s="25"/>
    </row>
    <row r="36" spans="1:57" s="2" customFormat="1" ht="6.95" customHeight="1">
      <c r="A36" s="25"/>
      <c r="B36" s="26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6"/>
      <c r="BE36" s="25"/>
    </row>
    <row r="37" spans="1:57" s="2" customFormat="1" ht="14.45" customHeight="1">
      <c r="A37" s="25"/>
      <c r="B37" s="26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6"/>
      <c r="BE37" s="25"/>
    </row>
    <row r="38" spans="1:57" s="1" customFormat="1" ht="14.45" customHeight="1">
      <c r="B38" s="16"/>
      <c r="AR38" s="16"/>
    </row>
    <row r="39" spans="1:57" s="1" customFormat="1" ht="14.45" customHeight="1">
      <c r="B39" s="16"/>
      <c r="AR39" s="16"/>
    </row>
    <row r="40" spans="1:57" s="1" customFormat="1" ht="14.45" customHeight="1">
      <c r="B40" s="16"/>
      <c r="AR40" s="16"/>
    </row>
    <row r="41" spans="1:57" s="1" customFormat="1" ht="14.45" customHeight="1">
      <c r="B41" s="16"/>
      <c r="AR41" s="16"/>
    </row>
    <row r="42" spans="1:57" s="1" customFormat="1" ht="14.45" customHeight="1">
      <c r="B42" s="16"/>
      <c r="AR42" s="16"/>
    </row>
    <row r="43" spans="1:57" s="1" customFormat="1" ht="14.45" customHeight="1">
      <c r="B43" s="16"/>
      <c r="AR43" s="16"/>
    </row>
    <row r="44" spans="1:57" s="1" customFormat="1" ht="14.45" customHeight="1">
      <c r="B44" s="16"/>
      <c r="AR44" s="16"/>
    </row>
    <row r="45" spans="1:57" s="1" customFormat="1" ht="14.45" customHeight="1">
      <c r="B45" s="16"/>
      <c r="AR45" s="16"/>
    </row>
    <row r="46" spans="1:57" s="1" customFormat="1" ht="14.45" customHeight="1">
      <c r="B46" s="16"/>
      <c r="AR46" s="16"/>
    </row>
    <row r="47" spans="1:57" s="1" customFormat="1" ht="14.45" customHeight="1">
      <c r="B47" s="16"/>
      <c r="AR47" s="16"/>
    </row>
    <row r="48" spans="1:57" s="1" customFormat="1" ht="14.45" customHeight="1">
      <c r="B48" s="16"/>
      <c r="AR48" s="16"/>
    </row>
    <row r="49" spans="1:57" s="2" customFormat="1" ht="14.45" customHeight="1">
      <c r="B49" s="35"/>
      <c r="D49" s="36" t="s">
        <v>39</v>
      </c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6" t="s">
        <v>40</v>
      </c>
      <c r="AI49" s="37"/>
      <c r="AJ49" s="37"/>
      <c r="AK49" s="37"/>
      <c r="AL49" s="37"/>
      <c r="AM49" s="37"/>
      <c r="AN49" s="37"/>
      <c r="AO49" s="37"/>
      <c r="AR49" s="35"/>
    </row>
    <row r="50" spans="1:57">
      <c r="B50" s="16"/>
      <c r="AR50" s="16"/>
    </row>
    <row r="51" spans="1:57">
      <c r="B51" s="16"/>
      <c r="AR51" s="16"/>
    </row>
    <row r="52" spans="1:57">
      <c r="B52" s="16"/>
      <c r="AR52" s="16"/>
    </row>
    <row r="53" spans="1:57">
      <c r="B53" s="16"/>
      <c r="AR53" s="16"/>
    </row>
    <row r="54" spans="1:57">
      <c r="B54" s="16"/>
      <c r="AR54" s="16"/>
    </row>
    <row r="55" spans="1:57">
      <c r="B55" s="16"/>
      <c r="AR55" s="16"/>
    </row>
    <row r="56" spans="1:57">
      <c r="B56" s="16"/>
      <c r="AR56" s="16"/>
    </row>
    <row r="57" spans="1:57">
      <c r="B57" s="16"/>
      <c r="AR57" s="16"/>
    </row>
    <row r="58" spans="1:57">
      <c r="B58" s="16"/>
      <c r="AR58" s="16"/>
    </row>
    <row r="59" spans="1:57">
      <c r="B59" s="16"/>
      <c r="AR59" s="16"/>
    </row>
    <row r="60" spans="1:57" s="2" customFormat="1" ht="12.75">
      <c r="A60" s="25"/>
      <c r="B60" s="26"/>
      <c r="C60" s="25"/>
      <c r="D60" s="38" t="s">
        <v>41</v>
      </c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38" t="s">
        <v>42</v>
      </c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38" t="s">
        <v>41</v>
      </c>
      <c r="AI60" s="28"/>
      <c r="AJ60" s="28"/>
      <c r="AK60" s="28"/>
      <c r="AL60" s="28"/>
      <c r="AM60" s="38" t="s">
        <v>42</v>
      </c>
      <c r="AN60" s="28"/>
      <c r="AO60" s="28"/>
      <c r="AP60" s="25"/>
      <c r="AQ60" s="25"/>
      <c r="AR60" s="26"/>
      <c r="BE60" s="25"/>
    </row>
    <row r="61" spans="1:57">
      <c r="B61" s="16"/>
      <c r="AR61" s="16"/>
    </row>
    <row r="62" spans="1:57">
      <c r="B62" s="16"/>
      <c r="AR62" s="16"/>
    </row>
    <row r="63" spans="1:57">
      <c r="B63" s="16"/>
      <c r="AR63" s="16"/>
    </row>
    <row r="64" spans="1:57" s="2" customFormat="1" ht="12.75">
      <c r="A64" s="25"/>
      <c r="B64" s="26"/>
      <c r="C64" s="25"/>
      <c r="D64" s="36" t="s">
        <v>43</v>
      </c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6" t="s">
        <v>44</v>
      </c>
      <c r="AI64" s="39"/>
      <c r="AJ64" s="39"/>
      <c r="AK64" s="39"/>
      <c r="AL64" s="39"/>
      <c r="AM64" s="39"/>
      <c r="AN64" s="39"/>
      <c r="AO64" s="39"/>
      <c r="AP64" s="25"/>
      <c r="AQ64" s="25"/>
      <c r="AR64" s="26"/>
      <c r="BE64" s="25"/>
    </row>
    <row r="65" spans="1:57">
      <c r="B65" s="16"/>
      <c r="AR65" s="16"/>
    </row>
    <row r="66" spans="1:57">
      <c r="B66" s="16"/>
      <c r="AR66" s="16"/>
    </row>
    <row r="67" spans="1:57">
      <c r="B67" s="16"/>
      <c r="AR67" s="16"/>
    </row>
    <row r="68" spans="1:57">
      <c r="B68" s="16"/>
      <c r="AR68" s="16"/>
    </row>
    <row r="69" spans="1:57">
      <c r="B69" s="16"/>
      <c r="AR69" s="16"/>
    </row>
    <row r="70" spans="1:57">
      <c r="B70" s="16"/>
      <c r="AR70" s="16"/>
    </row>
    <row r="71" spans="1:57">
      <c r="B71" s="16"/>
      <c r="AR71" s="16"/>
    </row>
    <row r="72" spans="1:57">
      <c r="B72" s="16"/>
      <c r="AR72" s="16"/>
    </row>
    <row r="73" spans="1:57">
      <c r="B73" s="16"/>
      <c r="AR73" s="16"/>
    </row>
    <row r="74" spans="1:57">
      <c r="B74" s="16"/>
      <c r="AR74" s="16"/>
    </row>
    <row r="75" spans="1:57" s="2" customFormat="1" ht="12.75">
      <c r="A75" s="25"/>
      <c r="B75" s="26"/>
      <c r="C75" s="25"/>
      <c r="D75" s="38" t="s">
        <v>41</v>
      </c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38" t="s">
        <v>42</v>
      </c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38" t="s">
        <v>41</v>
      </c>
      <c r="AI75" s="28"/>
      <c r="AJ75" s="28"/>
      <c r="AK75" s="28"/>
      <c r="AL75" s="28"/>
      <c r="AM75" s="38" t="s">
        <v>42</v>
      </c>
      <c r="AN75" s="28"/>
      <c r="AO75" s="28"/>
      <c r="AP75" s="25"/>
      <c r="AQ75" s="25"/>
      <c r="AR75" s="26"/>
      <c r="BE75" s="25"/>
    </row>
    <row r="76" spans="1:57" s="2" customFormat="1">
      <c r="A76" s="25"/>
      <c r="B76" s="26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6"/>
      <c r="BE76" s="25"/>
    </row>
    <row r="77" spans="1:57" s="2" customFormat="1" ht="6.95" customHeight="1">
      <c r="A77" s="25"/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26"/>
      <c r="BE77" s="25"/>
    </row>
    <row r="81" spans="1:91" s="2" customFormat="1" ht="6.95" customHeight="1">
      <c r="A81" s="25"/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26"/>
      <c r="BE81" s="25"/>
    </row>
    <row r="82" spans="1:91" s="2" customFormat="1" ht="24.95" customHeight="1">
      <c r="A82" s="25"/>
      <c r="B82" s="26"/>
      <c r="C82" s="17" t="s">
        <v>45</v>
      </c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6"/>
      <c r="BE82" s="25"/>
    </row>
    <row r="83" spans="1:91" s="2" customFormat="1" ht="6.95" customHeight="1">
      <c r="A83" s="25"/>
      <c r="B83" s="26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6"/>
      <c r="BE83" s="25"/>
    </row>
    <row r="84" spans="1:91" s="4" customFormat="1" ht="12" customHeight="1">
      <c r="B84" s="44"/>
      <c r="C84" s="22" t="s">
        <v>11</v>
      </c>
      <c r="L84" s="4" t="str">
        <f>K5</f>
        <v xml:space="preserve"> 06/2020</v>
      </c>
      <c r="AR84" s="44"/>
    </row>
    <row r="85" spans="1:91" s="5" customFormat="1" ht="36.950000000000003" customHeight="1">
      <c r="B85" s="45"/>
      <c r="C85" s="46" t="s">
        <v>12</v>
      </c>
      <c r="L85" s="190" t="str">
        <f>K6</f>
        <v>Multifunkčné ihrisko Juh</v>
      </c>
      <c r="M85" s="191"/>
      <c r="N85" s="191"/>
      <c r="O85" s="191"/>
      <c r="P85" s="191"/>
      <c r="Q85" s="191"/>
      <c r="R85" s="191"/>
      <c r="S85" s="191"/>
      <c r="T85" s="191"/>
      <c r="U85" s="191"/>
      <c r="V85" s="191"/>
      <c r="W85" s="191"/>
      <c r="X85" s="191"/>
      <c r="Y85" s="191"/>
      <c r="Z85" s="191"/>
      <c r="AA85" s="191"/>
      <c r="AB85" s="191"/>
      <c r="AC85" s="191"/>
      <c r="AD85" s="191"/>
      <c r="AE85" s="191"/>
      <c r="AF85" s="191"/>
      <c r="AG85" s="191"/>
      <c r="AH85" s="191"/>
      <c r="AI85" s="191"/>
      <c r="AJ85" s="191"/>
      <c r="AK85" s="191"/>
      <c r="AL85" s="191"/>
      <c r="AM85" s="191"/>
      <c r="AN85" s="191"/>
      <c r="AO85" s="191"/>
      <c r="AR85" s="45"/>
    </row>
    <row r="86" spans="1:91" s="2" customFormat="1" ht="6.95" customHeight="1">
      <c r="A86" s="25"/>
      <c r="B86" s="26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6"/>
      <c r="BE86" s="25"/>
    </row>
    <row r="87" spans="1:91" s="2" customFormat="1" ht="12" customHeight="1">
      <c r="A87" s="25"/>
      <c r="B87" s="26"/>
      <c r="C87" s="22" t="s">
        <v>15</v>
      </c>
      <c r="D87" s="25"/>
      <c r="E87" s="25"/>
      <c r="F87" s="25"/>
      <c r="G87" s="25"/>
      <c r="H87" s="25"/>
      <c r="I87" s="25"/>
      <c r="J87" s="25"/>
      <c r="K87" s="25"/>
      <c r="L87" s="47" t="str">
        <f>IF(K8="","",K8)</f>
        <v/>
      </c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2" t="s">
        <v>17</v>
      </c>
      <c r="AJ87" s="25"/>
      <c r="AK87" s="25"/>
      <c r="AL87" s="25"/>
      <c r="AM87" s="192" t="str">
        <f>IF(AN8= "","",AN8)</f>
        <v xml:space="preserve"> 06/2020</v>
      </c>
      <c r="AN87" s="192"/>
      <c r="AO87" s="25"/>
      <c r="AP87" s="25"/>
      <c r="AQ87" s="25"/>
      <c r="AR87" s="26"/>
      <c r="BE87" s="25"/>
    </row>
    <row r="88" spans="1:91" s="2" customFormat="1" ht="6.95" customHeight="1">
      <c r="A88" s="25"/>
      <c r="B88" s="26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6"/>
      <c r="BE88" s="25"/>
    </row>
    <row r="89" spans="1:91" s="2" customFormat="1" ht="15.2" customHeight="1">
      <c r="A89" s="25"/>
      <c r="B89" s="26"/>
      <c r="C89" s="22" t="s">
        <v>18</v>
      </c>
      <c r="D89" s="25"/>
      <c r="E89" s="25"/>
      <c r="F89" s="25"/>
      <c r="G89" s="25"/>
      <c r="H89" s="25"/>
      <c r="I89" s="25"/>
      <c r="J89" s="25"/>
      <c r="K89" s="25"/>
      <c r="L89" s="4" t="str">
        <f>IF(E11= "","",E11)</f>
        <v/>
      </c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2" t="s">
        <v>22</v>
      </c>
      <c r="AJ89" s="25"/>
      <c r="AK89" s="25"/>
      <c r="AL89" s="25"/>
      <c r="AM89" s="193" t="str">
        <f>IF(E17="","",E17)</f>
        <v/>
      </c>
      <c r="AN89" s="194"/>
      <c r="AO89" s="194"/>
      <c r="AP89" s="194"/>
      <c r="AQ89" s="25"/>
      <c r="AR89" s="26"/>
      <c r="AS89" s="195" t="s">
        <v>46</v>
      </c>
      <c r="AT89" s="196"/>
      <c r="AU89" s="49"/>
      <c r="AV89" s="49"/>
      <c r="AW89" s="49"/>
      <c r="AX89" s="49"/>
      <c r="AY89" s="49"/>
      <c r="AZ89" s="49"/>
      <c r="BA89" s="49"/>
      <c r="BB89" s="49"/>
      <c r="BC89" s="49"/>
      <c r="BD89" s="50"/>
      <c r="BE89" s="25"/>
    </row>
    <row r="90" spans="1:91" s="2" customFormat="1" ht="15.2" customHeight="1">
      <c r="A90" s="25"/>
      <c r="B90" s="26"/>
      <c r="C90" s="22" t="s">
        <v>21</v>
      </c>
      <c r="D90" s="25"/>
      <c r="E90" s="25"/>
      <c r="F90" s="25"/>
      <c r="G90" s="25"/>
      <c r="H90" s="25"/>
      <c r="I90" s="25"/>
      <c r="J90" s="25"/>
      <c r="K90" s="25"/>
      <c r="L90" s="4" t="str">
        <f>IF(E14="","",E14)</f>
        <v/>
      </c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2" t="s">
        <v>24</v>
      </c>
      <c r="AJ90" s="25"/>
      <c r="AK90" s="25"/>
      <c r="AL90" s="25"/>
      <c r="AM90" s="193" t="str">
        <f>IF(E20="","",E20)</f>
        <v/>
      </c>
      <c r="AN90" s="194"/>
      <c r="AO90" s="194"/>
      <c r="AP90" s="194"/>
      <c r="AQ90" s="25"/>
      <c r="AR90" s="26"/>
      <c r="AS90" s="197"/>
      <c r="AT90" s="198"/>
      <c r="AU90" s="51"/>
      <c r="AV90" s="51"/>
      <c r="AW90" s="51"/>
      <c r="AX90" s="51"/>
      <c r="AY90" s="51"/>
      <c r="AZ90" s="51"/>
      <c r="BA90" s="51"/>
      <c r="BB90" s="51"/>
      <c r="BC90" s="51"/>
      <c r="BD90" s="52"/>
      <c r="BE90" s="25"/>
    </row>
    <row r="91" spans="1:91" s="2" customFormat="1" ht="10.7" customHeight="1">
      <c r="A91" s="25"/>
      <c r="B91" s="26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6"/>
      <c r="AS91" s="197"/>
      <c r="AT91" s="198"/>
      <c r="AU91" s="51"/>
      <c r="AV91" s="51"/>
      <c r="AW91" s="51"/>
      <c r="AX91" s="51"/>
      <c r="AY91" s="51"/>
      <c r="AZ91" s="51"/>
      <c r="BA91" s="51"/>
      <c r="BB91" s="51"/>
      <c r="BC91" s="51"/>
      <c r="BD91" s="52"/>
      <c r="BE91" s="25"/>
    </row>
    <row r="92" spans="1:91" s="2" customFormat="1" ht="29.25" customHeight="1">
      <c r="A92" s="25"/>
      <c r="B92" s="26"/>
      <c r="C92" s="185" t="s">
        <v>47</v>
      </c>
      <c r="D92" s="186"/>
      <c r="E92" s="186"/>
      <c r="F92" s="186"/>
      <c r="G92" s="186"/>
      <c r="H92" s="53"/>
      <c r="I92" s="187" t="s">
        <v>48</v>
      </c>
      <c r="J92" s="186"/>
      <c r="K92" s="186"/>
      <c r="L92" s="186"/>
      <c r="M92" s="186"/>
      <c r="N92" s="186"/>
      <c r="O92" s="186"/>
      <c r="P92" s="186"/>
      <c r="Q92" s="186"/>
      <c r="R92" s="186"/>
      <c r="S92" s="186"/>
      <c r="T92" s="186"/>
      <c r="U92" s="186"/>
      <c r="V92" s="186"/>
      <c r="W92" s="186"/>
      <c r="X92" s="186"/>
      <c r="Y92" s="186"/>
      <c r="Z92" s="186"/>
      <c r="AA92" s="186"/>
      <c r="AB92" s="186"/>
      <c r="AC92" s="186"/>
      <c r="AD92" s="186"/>
      <c r="AE92" s="186"/>
      <c r="AF92" s="186"/>
      <c r="AG92" s="188" t="s">
        <v>49</v>
      </c>
      <c r="AH92" s="186"/>
      <c r="AI92" s="186"/>
      <c r="AJ92" s="186"/>
      <c r="AK92" s="186"/>
      <c r="AL92" s="186"/>
      <c r="AM92" s="186"/>
      <c r="AN92" s="187" t="s">
        <v>50</v>
      </c>
      <c r="AO92" s="186"/>
      <c r="AP92" s="189"/>
      <c r="AQ92" s="54" t="s">
        <v>51</v>
      </c>
      <c r="AR92" s="26"/>
      <c r="AS92" s="55" t="s">
        <v>52</v>
      </c>
      <c r="AT92" s="56" t="s">
        <v>53</v>
      </c>
      <c r="AU92" s="56" t="s">
        <v>54</v>
      </c>
      <c r="AV92" s="56" t="s">
        <v>55</v>
      </c>
      <c r="AW92" s="56" t="s">
        <v>56</v>
      </c>
      <c r="AX92" s="56" t="s">
        <v>57</v>
      </c>
      <c r="AY92" s="56" t="s">
        <v>58</v>
      </c>
      <c r="AZ92" s="56" t="s">
        <v>59</v>
      </c>
      <c r="BA92" s="56" t="s">
        <v>60</v>
      </c>
      <c r="BB92" s="56" t="s">
        <v>61</v>
      </c>
      <c r="BC92" s="56" t="s">
        <v>62</v>
      </c>
      <c r="BD92" s="57" t="s">
        <v>63</v>
      </c>
      <c r="BE92" s="25"/>
    </row>
    <row r="93" spans="1:91" s="2" customFormat="1" ht="10.7" customHeight="1">
      <c r="A93" s="25"/>
      <c r="B93" s="26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6"/>
      <c r="AS93" s="58"/>
      <c r="AT93" s="59"/>
      <c r="AU93" s="59"/>
      <c r="AV93" s="59"/>
      <c r="AW93" s="59"/>
      <c r="AX93" s="59"/>
      <c r="AY93" s="59"/>
      <c r="AZ93" s="59"/>
      <c r="BA93" s="59"/>
      <c r="BB93" s="59"/>
      <c r="BC93" s="59"/>
      <c r="BD93" s="60"/>
      <c r="BE93" s="25"/>
    </row>
    <row r="94" spans="1:91" s="6" customFormat="1" ht="32.450000000000003" customHeight="1">
      <c r="B94" s="61"/>
      <c r="C94" s="62" t="s">
        <v>64</v>
      </c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209">
        <f>ROUND(AG95,2)</f>
        <v>0</v>
      </c>
      <c r="AH94" s="209"/>
      <c r="AI94" s="209"/>
      <c r="AJ94" s="209"/>
      <c r="AK94" s="209"/>
      <c r="AL94" s="209"/>
      <c r="AM94" s="209"/>
      <c r="AN94" s="210">
        <f>SUM(AG94,AT94)</f>
        <v>0</v>
      </c>
      <c r="AO94" s="210"/>
      <c r="AP94" s="210"/>
      <c r="AQ94" s="65" t="s">
        <v>1</v>
      </c>
      <c r="AR94" s="61"/>
      <c r="AS94" s="66">
        <f>ROUND(AS95,2)</f>
        <v>0</v>
      </c>
      <c r="AT94" s="67">
        <f>ROUND(SUM(AV94:AW94),2)</f>
        <v>0</v>
      </c>
      <c r="AU94" s="68">
        <f>ROUND(AU95,5)</f>
        <v>56.2044</v>
      </c>
      <c r="AV94" s="67">
        <f>ROUND(AZ94*L29,2)</f>
        <v>0</v>
      </c>
      <c r="AW94" s="67">
        <f>ROUND(BA94*L30,2)</f>
        <v>0</v>
      </c>
      <c r="AX94" s="67">
        <f>ROUND(BB94*L29,2)</f>
        <v>0</v>
      </c>
      <c r="AY94" s="67">
        <f>ROUND(BC94*L30,2)</f>
        <v>0</v>
      </c>
      <c r="AZ94" s="67">
        <f>ROUND(AZ95,2)</f>
        <v>0</v>
      </c>
      <c r="BA94" s="67">
        <f>ROUND(BA95,2)</f>
        <v>0</v>
      </c>
      <c r="BB94" s="67">
        <f>ROUND(BB95,2)</f>
        <v>0</v>
      </c>
      <c r="BC94" s="67">
        <f>ROUND(BC95,2)</f>
        <v>0</v>
      </c>
      <c r="BD94" s="69">
        <f>ROUND(BD95,2)</f>
        <v>0</v>
      </c>
      <c r="BS94" s="70" t="s">
        <v>65</v>
      </c>
      <c r="BT94" s="70" t="s">
        <v>66</v>
      </c>
      <c r="BU94" s="71" t="s">
        <v>67</v>
      </c>
      <c r="BV94" s="70" t="s">
        <v>68</v>
      </c>
      <c r="BW94" s="70" t="s">
        <v>4</v>
      </c>
      <c r="BX94" s="70" t="s">
        <v>69</v>
      </c>
      <c r="CL94" s="70" t="s">
        <v>1</v>
      </c>
    </row>
    <row r="95" spans="1:91" s="7" customFormat="1" ht="16.5" customHeight="1">
      <c r="A95" s="72" t="s">
        <v>70</v>
      </c>
      <c r="B95" s="73"/>
      <c r="C95" s="74"/>
      <c r="D95" s="208" t="s">
        <v>71</v>
      </c>
      <c r="E95" s="208"/>
      <c r="F95" s="208"/>
      <c r="G95" s="208"/>
      <c r="H95" s="208"/>
      <c r="I95" s="75"/>
      <c r="J95" s="208" t="s">
        <v>72</v>
      </c>
      <c r="K95" s="208"/>
      <c r="L95" s="208"/>
      <c r="M95" s="208"/>
      <c r="N95" s="208"/>
      <c r="O95" s="208"/>
      <c r="P95" s="208"/>
      <c r="Q95" s="208"/>
      <c r="R95" s="208"/>
      <c r="S95" s="208"/>
      <c r="T95" s="208"/>
      <c r="U95" s="208"/>
      <c r="V95" s="208"/>
      <c r="W95" s="208"/>
      <c r="X95" s="208"/>
      <c r="Y95" s="208"/>
      <c r="Z95" s="208"/>
      <c r="AA95" s="208"/>
      <c r="AB95" s="208"/>
      <c r="AC95" s="208"/>
      <c r="AD95" s="208"/>
      <c r="AE95" s="208"/>
      <c r="AF95" s="208"/>
      <c r="AG95" s="206">
        <f>'Objekt2 - Športovo oddych...'!J30</f>
        <v>0</v>
      </c>
      <c r="AH95" s="207"/>
      <c r="AI95" s="207"/>
      <c r="AJ95" s="207"/>
      <c r="AK95" s="207"/>
      <c r="AL95" s="207"/>
      <c r="AM95" s="207"/>
      <c r="AN95" s="206">
        <f>SUM(AG95,AT95)</f>
        <v>0</v>
      </c>
      <c r="AO95" s="207"/>
      <c r="AP95" s="207"/>
      <c r="AQ95" s="76" t="s">
        <v>73</v>
      </c>
      <c r="AR95" s="73"/>
      <c r="AS95" s="77">
        <v>0</v>
      </c>
      <c r="AT95" s="78">
        <f>ROUND(SUM(AV95:AW95),2)</f>
        <v>0</v>
      </c>
      <c r="AU95" s="79">
        <f>'Objekt2 - Športovo oddych...'!P122</f>
        <v>56.2044</v>
      </c>
      <c r="AV95" s="78">
        <f>'Objekt2 - Športovo oddych...'!J33</f>
        <v>0</v>
      </c>
      <c r="AW95" s="78">
        <f>'Objekt2 - Športovo oddych...'!J34</f>
        <v>0</v>
      </c>
      <c r="AX95" s="78">
        <f>'Objekt2 - Športovo oddych...'!J35</f>
        <v>0</v>
      </c>
      <c r="AY95" s="78">
        <f>'Objekt2 - Športovo oddych...'!J36</f>
        <v>0</v>
      </c>
      <c r="AZ95" s="78">
        <f>'Objekt2 - Športovo oddych...'!F33</f>
        <v>0</v>
      </c>
      <c r="BA95" s="78">
        <f>'Objekt2 - Športovo oddych...'!F34</f>
        <v>0</v>
      </c>
      <c r="BB95" s="78">
        <f>'Objekt2 - Športovo oddych...'!F35</f>
        <v>0</v>
      </c>
      <c r="BC95" s="78">
        <f>'Objekt2 - Športovo oddych...'!F36</f>
        <v>0</v>
      </c>
      <c r="BD95" s="80">
        <f>'Objekt2 - Športovo oddych...'!F37</f>
        <v>0</v>
      </c>
      <c r="BT95" s="81" t="s">
        <v>74</v>
      </c>
      <c r="BV95" s="81" t="s">
        <v>68</v>
      </c>
      <c r="BW95" s="81" t="s">
        <v>75</v>
      </c>
      <c r="BX95" s="81" t="s">
        <v>4</v>
      </c>
      <c r="CL95" s="81" t="s">
        <v>1</v>
      </c>
      <c r="CM95" s="81" t="s">
        <v>66</v>
      </c>
    </row>
    <row r="96" spans="1:91" s="2" customFormat="1" ht="30" customHeight="1">
      <c r="A96" s="25"/>
      <c r="B96" s="26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6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</row>
    <row r="97" spans="1:57" s="2" customFormat="1" ht="6.95" customHeight="1">
      <c r="A97" s="25"/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26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</row>
  </sheetData>
  <mergeCells count="40">
    <mergeCell ref="K5:AO5"/>
    <mergeCell ref="K6:AO6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AK31:AO31"/>
    <mergeCell ref="L31:P31"/>
    <mergeCell ref="W32:AE32"/>
    <mergeCell ref="AK32:AO32"/>
    <mergeCell ref="L32:P32"/>
    <mergeCell ref="AN95:AP95"/>
    <mergeCell ref="AG95:AM95"/>
    <mergeCell ref="D95:H95"/>
    <mergeCell ref="J95:AF95"/>
    <mergeCell ref="AG94:AM94"/>
    <mergeCell ref="AN94:AP94"/>
    <mergeCell ref="AR2:BE2"/>
    <mergeCell ref="C92:G92"/>
    <mergeCell ref="I92:AF92"/>
    <mergeCell ref="AG92:AM92"/>
    <mergeCell ref="AN92:AP92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</mergeCells>
  <hyperlinks>
    <hyperlink ref="A95" location="'Objekt2 - Športovo oddych...'!C2" display="/"/>
  </hyperlinks>
  <pageMargins left="0.39374999999999999" right="0.39374999999999999" top="0.39374999999999999" bottom="0.39374999999999999" header="0" footer="0"/>
  <pageSetup paperSize="9" scale="75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M180"/>
  <sheetViews>
    <sheetView showGridLines="0" tabSelected="1" topLeftCell="A10" workbookViewId="0">
      <selection activeCell="I135" sqref="I135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>
      <c r="A1" s="82"/>
    </row>
    <row r="2" spans="1:46" s="1" customFormat="1" ht="36.950000000000003" customHeight="1">
      <c r="L2" s="183" t="s">
        <v>5</v>
      </c>
      <c r="M2" s="184"/>
      <c r="N2" s="184"/>
      <c r="O2" s="184"/>
      <c r="P2" s="184"/>
      <c r="Q2" s="184"/>
      <c r="R2" s="184"/>
      <c r="S2" s="184"/>
      <c r="T2" s="184"/>
      <c r="U2" s="184"/>
      <c r="V2" s="184"/>
      <c r="AT2" s="13" t="s">
        <v>75</v>
      </c>
    </row>
    <row r="3" spans="1:46" s="1" customFormat="1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66</v>
      </c>
    </row>
    <row r="4" spans="1:46" s="1" customFormat="1" ht="24.95" customHeight="1">
      <c r="B4" s="16"/>
      <c r="D4" s="17" t="s">
        <v>76</v>
      </c>
      <c r="L4" s="16"/>
      <c r="M4" s="83" t="s">
        <v>9</v>
      </c>
      <c r="AT4" s="13" t="s">
        <v>3</v>
      </c>
    </row>
    <row r="5" spans="1:46" s="1" customFormat="1" ht="6.95" customHeight="1">
      <c r="B5" s="16"/>
      <c r="L5" s="16"/>
    </row>
    <row r="6" spans="1:46" s="1" customFormat="1" ht="12" customHeight="1">
      <c r="B6" s="16"/>
      <c r="D6" s="22" t="s">
        <v>12</v>
      </c>
      <c r="L6" s="16"/>
    </row>
    <row r="7" spans="1:46" s="1" customFormat="1" ht="16.5" customHeight="1">
      <c r="B7" s="16"/>
      <c r="E7" s="218" t="str">
        <f>'Rekapitulácia stavby'!K6</f>
        <v>Multifunkčné ihrisko Juh</v>
      </c>
      <c r="F7" s="219"/>
      <c r="G7" s="219"/>
      <c r="H7" s="219"/>
      <c r="L7" s="16"/>
    </row>
    <row r="8" spans="1:46" s="2" customFormat="1" ht="12" customHeight="1">
      <c r="A8" s="25"/>
      <c r="B8" s="26"/>
      <c r="C8" s="25"/>
      <c r="D8" s="22" t="s">
        <v>77</v>
      </c>
      <c r="E8" s="25"/>
      <c r="F8" s="25"/>
      <c r="G8" s="25"/>
      <c r="H8" s="25"/>
      <c r="I8" s="25"/>
      <c r="J8" s="25"/>
      <c r="K8" s="25"/>
      <c r="L8" s="3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1:46" s="2" customFormat="1" ht="16.5" customHeight="1">
      <c r="A9" s="25"/>
      <c r="B9" s="26"/>
      <c r="C9" s="25"/>
      <c r="D9" s="25"/>
      <c r="E9" s="190" t="s">
        <v>72</v>
      </c>
      <c r="F9" s="220"/>
      <c r="G9" s="220"/>
      <c r="H9" s="220"/>
      <c r="I9" s="25"/>
      <c r="J9" s="25"/>
      <c r="K9" s="25"/>
      <c r="L9" s="3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</row>
    <row r="10" spans="1:46" s="2" customFormat="1">
      <c r="A10" s="25"/>
      <c r="B10" s="26"/>
      <c r="C10" s="25"/>
      <c r="D10" s="25"/>
      <c r="E10" s="25"/>
      <c r="F10" s="25"/>
      <c r="G10" s="25"/>
      <c r="H10" s="25"/>
      <c r="I10" s="25"/>
      <c r="J10" s="25"/>
      <c r="K10" s="25"/>
      <c r="L10" s="3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</row>
    <row r="11" spans="1:46" s="2" customFormat="1" ht="12" customHeight="1">
      <c r="A11" s="25"/>
      <c r="B11" s="26"/>
      <c r="C11" s="25"/>
      <c r="D11" s="22" t="s">
        <v>13</v>
      </c>
      <c r="E11" s="25"/>
      <c r="F11" s="20" t="s">
        <v>1</v>
      </c>
      <c r="G11" s="25"/>
      <c r="H11" s="25"/>
      <c r="I11" s="22" t="s">
        <v>14</v>
      </c>
      <c r="J11" s="20" t="s">
        <v>1</v>
      </c>
      <c r="K11" s="25"/>
      <c r="L11" s="3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</row>
    <row r="12" spans="1:46" s="2" customFormat="1" ht="12" customHeight="1">
      <c r="A12" s="25"/>
      <c r="B12" s="26"/>
      <c r="C12" s="25"/>
      <c r="D12" s="22" t="s">
        <v>15</v>
      </c>
      <c r="E12" s="25"/>
      <c r="F12" s="20" t="s">
        <v>16</v>
      </c>
      <c r="G12" s="25"/>
      <c r="H12" s="25"/>
      <c r="I12" s="22" t="s">
        <v>17</v>
      </c>
      <c r="J12" s="178" t="s">
        <v>273</v>
      </c>
      <c r="K12" s="25"/>
      <c r="L12" s="3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</row>
    <row r="13" spans="1:46" s="2" customFormat="1" ht="10.7" customHeight="1">
      <c r="A13" s="25"/>
      <c r="B13" s="26"/>
      <c r="C13" s="25"/>
      <c r="D13" s="25"/>
      <c r="E13" s="25"/>
      <c r="F13" s="25"/>
      <c r="G13" s="25"/>
      <c r="H13" s="25"/>
      <c r="I13" s="25"/>
      <c r="J13" s="25"/>
      <c r="K13" s="25"/>
      <c r="L13" s="3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</row>
    <row r="14" spans="1:46" s="2" customFormat="1" ht="12" customHeight="1">
      <c r="A14" s="25"/>
      <c r="B14" s="26"/>
      <c r="C14" s="25"/>
      <c r="D14" s="22" t="s">
        <v>18</v>
      </c>
      <c r="E14" s="25"/>
      <c r="F14" s="25"/>
      <c r="G14" s="25"/>
      <c r="H14" s="25"/>
      <c r="I14" s="22" t="s">
        <v>19</v>
      </c>
      <c r="J14" s="20" t="str">
        <f>IF('Rekapitulácia stavby'!AN10="","",'Rekapitulácia stavby'!AN10)</f>
        <v/>
      </c>
      <c r="K14" s="25"/>
      <c r="L14" s="3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</row>
    <row r="15" spans="1:46" s="2" customFormat="1" ht="18" customHeight="1">
      <c r="A15" s="25"/>
      <c r="B15" s="26"/>
      <c r="C15" s="25"/>
      <c r="D15" s="25"/>
      <c r="E15" s="20" t="str">
        <f>IF('Rekapitulácia stavby'!E11="","",'Rekapitulácia stavby'!E11)</f>
        <v xml:space="preserve"> </v>
      </c>
      <c r="F15" s="25"/>
      <c r="G15" s="25"/>
      <c r="H15" s="25"/>
      <c r="I15" s="22" t="s">
        <v>20</v>
      </c>
      <c r="J15" s="20" t="str">
        <f>IF('Rekapitulácia stavby'!AN11="","",'Rekapitulácia stavby'!AN11)</f>
        <v/>
      </c>
      <c r="K15" s="25"/>
      <c r="L15" s="3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</row>
    <row r="16" spans="1:46" s="2" customFormat="1" ht="6.95" customHeight="1">
      <c r="A16" s="25"/>
      <c r="B16" s="26"/>
      <c r="C16" s="25"/>
      <c r="D16" s="25"/>
      <c r="E16" s="25"/>
      <c r="F16" s="25"/>
      <c r="G16" s="25"/>
      <c r="H16" s="25"/>
      <c r="I16" s="25"/>
      <c r="J16" s="25"/>
      <c r="K16" s="25"/>
      <c r="L16" s="3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</row>
    <row r="17" spans="1:31" s="2" customFormat="1" ht="12" customHeight="1">
      <c r="A17" s="25"/>
      <c r="B17" s="26"/>
      <c r="C17" s="25"/>
      <c r="D17" s="22" t="s">
        <v>21</v>
      </c>
      <c r="E17" s="25"/>
      <c r="F17" s="25"/>
      <c r="G17" s="25"/>
      <c r="H17" s="25"/>
      <c r="I17" s="22" t="s">
        <v>19</v>
      </c>
      <c r="J17" s="20" t="s">
        <v>1</v>
      </c>
      <c r="K17" s="25"/>
      <c r="L17" s="3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</row>
    <row r="18" spans="1:31" s="2" customFormat="1" ht="18" customHeight="1">
      <c r="A18" s="25"/>
      <c r="B18" s="26"/>
      <c r="C18" s="25"/>
      <c r="D18" s="25"/>
      <c r="E18" s="20" t="s">
        <v>16</v>
      </c>
      <c r="F18" s="25"/>
      <c r="G18" s="25"/>
      <c r="H18" s="25"/>
      <c r="I18" s="22" t="s">
        <v>20</v>
      </c>
      <c r="J18" s="20" t="s">
        <v>1</v>
      </c>
      <c r="K18" s="25"/>
      <c r="L18" s="3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</row>
    <row r="19" spans="1:31" s="2" customFormat="1" ht="6.95" customHeight="1">
      <c r="A19" s="25"/>
      <c r="B19" s="26"/>
      <c r="C19" s="25"/>
      <c r="D19" s="25"/>
      <c r="E19" s="25"/>
      <c r="F19" s="25"/>
      <c r="G19" s="25"/>
      <c r="H19" s="25"/>
      <c r="I19" s="25"/>
      <c r="J19" s="25"/>
      <c r="K19" s="25"/>
      <c r="L19" s="3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</row>
    <row r="20" spans="1:31" s="2" customFormat="1" ht="12" customHeight="1">
      <c r="A20" s="25"/>
      <c r="B20" s="26"/>
      <c r="C20" s="25"/>
      <c r="D20" s="22" t="s">
        <v>22</v>
      </c>
      <c r="E20" s="25"/>
      <c r="F20" s="25"/>
      <c r="G20" s="25"/>
      <c r="H20" s="25"/>
      <c r="I20" s="22" t="s">
        <v>19</v>
      </c>
      <c r="J20" s="20" t="str">
        <f>IF('Rekapitulácia stavby'!AN16="","",'Rekapitulácia stavby'!AN16)</f>
        <v/>
      </c>
      <c r="K20" s="25"/>
      <c r="L20" s="3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</row>
    <row r="21" spans="1:31" s="2" customFormat="1" ht="18" customHeight="1">
      <c r="A21" s="25"/>
      <c r="B21" s="26"/>
      <c r="C21" s="25"/>
      <c r="D21" s="25"/>
      <c r="E21" s="20" t="str">
        <f>IF('Rekapitulácia stavby'!E17="","",'Rekapitulácia stavby'!E17)</f>
        <v xml:space="preserve"> </v>
      </c>
      <c r="F21" s="25"/>
      <c r="G21" s="25"/>
      <c r="H21" s="25"/>
      <c r="I21" s="22" t="s">
        <v>20</v>
      </c>
      <c r="J21" s="20" t="str">
        <f>IF('Rekapitulácia stavby'!AN17="","",'Rekapitulácia stavby'!AN17)</f>
        <v/>
      </c>
      <c r="K21" s="25"/>
      <c r="L21" s="3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</row>
    <row r="22" spans="1:31" s="2" customFormat="1" ht="6.95" customHeight="1">
      <c r="A22" s="25"/>
      <c r="B22" s="26"/>
      <c r="C22" s="25"/>
      <c r="D22" s="25"/>
      <c r="E22" s="25"/>
      <c r="F22" s="25"/>
      <c r="G22" s="25"/>
      <c r="H22" s="25"/>
      <c r="I22" s="25"/>
      <c r="J22" s="25"/>
      <c r="K22" s="25"/>
      <c r="L22" s="3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</row>
    <row r="23" spans="1:31" s="2" customFormat="1" ht="12" customHeight="1">
      <c r="A23" s="25"/>
      <c r="B23" s="26"/>
      <c r="C23" s="25"/>
      <c r="D23" s="22" t="s">
        <v>24</v>
      </c>
      <c r="E23" s="25"/>
      <c r="F23" s="25"/>
      <c r="G23" s="25"/>
      <c r="H23" s="25"/>
      <c r="I23" s="22" t="s">
        <v>19</v>
      </c>
      <c r="J23" s="20" t="str">
        <f>IF('Rekapitulácia stavby'!AN19="","",'Rekapitulácia stavby'!AN19)</f>
        <v/>
      </c>
      <c r="K23" s="25"/>
      <c r="L23" s="3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</row>
    <row r="24" spans="1:31" s="2" customFormat="1" ht="18" customHeight="1">
      <c r="A24" s="25"/>
      <c r="B24" s="26"/>
      <c r="C24" s="25"/>
      <c r="D24" s="25"/>
      <c r="E24" s="20" t="str">
        <f>IF('Rekapitulácia stavby'!E20="","",'Rekapitulácia stavby'!E20)</f>
        <v xml:space="preserve"> </v>
      </c>
      <c r="F24" s="25"/>
      <c r="G24" s="25"/>
      <c r="H24" s="25"/>
      <c r="I24" s="22" t="s">
        <v>20</v>
      </c>
      <c r="J24" s="20" t="str">
        <f>IF('Rekapitulácia stavby'!AN20="","",'Rekapitulácia stavby'!AN20)</f>
        <v/>
      </c>
      <c r="K24" s="25"/>
      <c r="L24" s="3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</row>
    <row r="25" spans="1:31" s="2" customFormat="1" ht="6.95" customHeight="1">
      <c r="A25" s="25"/>
      <c r="B25" s="26"/>
      <c r="C25" s="25"/>
      <c r="D25" s="25"/>
      <c r="E25" s="25"/>
      <c r="F25" s="25"/>
      <c r="G25" s="25"/>
      <c r="H25" s="25"/>
      <c r="I25" s="25"/>
      <c r="J25" s="25"/>
      <c r="K25" s="25"/>
      <c r="L25" s="3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</row>
    <row r="26" spans="1:31" s="2" customFormat="1" ht="12" customHeight="1">
      <c r="A26" s="25"/>
      <c r="B26" s="26"/>
      <c r="C26" s="25"/>
      <c r="D26" s="22" t="s">
        <v>25</v>
      </c>
      <c r="E26" s="25"/>
      <c r="F26" s="25"/>
      <c r="G26" s="25"/>
      <c r="H26" s="25"/>
      <c r="I26" s="25"/>
      <c r="J26" s="25"/>
      <c r="K26" s="25"/>
      <c r="L26" s="3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</row>
    <row r="27" spans="1:31" s="8" customFormat="1" ht="16.5" customHeight="1">
      <c r="A27" s="84"/>
      <c r="B27" s="85"/>
      <c r="C27" s="84"/>
      <c r="D27" s="84"/>
      <c r="E27" s="214" t="s">
        <v>1</v>
      </c>
      <c r="F27" s="214"/>
      <c r="G27" s="214"/>
      <c r="H27" s="214"/>
      <c r="I27" s="84"/>
      <c r="J27" s="84"/>
      <c r="K27" s="84"/>
      <c r="L27" s="86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</row>
    <row r="28" spans="1:31" s="2" customFormat="1" ht="6.95" customHeight="1">
      <c r="A28" s="25"/>
      <c r="B28" s="26"/>
      <c r="C28" s="25"/>
      <c r="D28" s="25"/>
      <c r="E28" s="25"/>
      <c r="F28" s="25"/>
      <c r="G28" s="25"/>
      <c r="H28" s="25"/>
      <c r="I28" s="25"/>
      <c r="J28" s="25"/>
      <c r="K28" s="25"/>
      <c r="L28" s="3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</row>
    <row r="29" spans="1:31" s="2" customFormat="1" ht="6.95" customHeight="1">
      <c r="A29" s="25"/>
      <c r="B29" s="26"/>
      <c r="C29" s="25"/>
      <c r="D29" s="59"/>
      <c r="E29" s="59"/>
      <c r="F29" s="59"/>
      <c r="G29" s="59"/>
      <c r="H29" s="59"/>
      <c r="I29" s="59"/>
      <c r="J29" s="59"/>
      <c r="K29" s="59"/>
      <c r="L29" s="3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</row>
    <row r="30" spans="1:31" s="2" customFormat="1" ht="25.35" customHeight="1">
      <c r="A30" s="25"/>
      <c r="B30" s="26"/>
      <c r="C30" s="25"/>
      <c r="D30" s="87" t="s">
        <v>26</v>
      </c>
      <c r="E30" s="25"/>
      <c r="F30" s="25"/>
      <c r="G30" s="25"/>
      <c r="H30" s="25"/>
      <c r="I30" s="25"/>
      <c r="J30" s="64">
        <f>ROUND(J122, 2)</f>
        <v>0</v>
      </c>
      <c r="K30" s="25"/>
      <c r="L30" s="3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</row>
    <row r="31" spans="1:31" s="2" customFormat="1" ht="6.95" customHeight="1">
      <c r="A31" s="25"/>
      <c r="B31" s="26"/>
      <c r="C31" s="25"/>
      <c r="D31" s="59"/>
      <c r="E31" s="59"/>
      <c r="F31" s="59"/>
      <c r="G31" s="59"/>
      <c r="H31" s="59"/>
      <c r="I31" s="59"/>
      <c r="J31" s="59"/>
      <c r="K31" s="59"/>
      <c r="L31" s="3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</row>
    <row r="32" spans="1:31" s="2" customFormat="1" ht="14.45" customHeight="1">
      <c r="A32" s="25"/>
      <c r="B32" s="26"/>
      <c r="C32" s="25"/>
      <c r="D32" s="25"/>
      <c r="E32" s="25"/>
      <c r="F32" s="29" t="s">
        <v>28</v>
      </c>
      <c r="G32" s="25"/>
      <c r="H32" s="25"/>
      <c r="I32" s="29" t="s">
        <v>27</v>
      </c>
      <c r="J32" s="29" t="s">
        <v>29</v>
      </c>
      <c r="K32" s="25"/>
      <c r="L32" s="3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</row>
    <row r="33" spans="1:31" s="2" customFormat="1" ht="14.45" customHeight="1">
      <c r="A33" s="25"/>
      <c r="B33" s="26"/>
      <c r="C33" s="25"/>
      <c r="D33" s="88" t="s">
        <v>30</v>
      </c>
      <c r="E33" s="22" t="s">
        <v>31</v>
      </c>
      <c r="F33" s="89">
        <f>ROUND((SUM(BE122:BE178)),  2)</f>
        <v>0</v>
      </c>
      <c r="G33" s="25"/>
      <c r="H33" s="25"/>
      <c r="I33" s="90">
        <v>0.2</v>
      </c>
      <c r="J33" s="89">
        <f>ROUND(((SUM(BE122:BE178))*I33),  2)</f>
        <v>0</v>
      </c>
      <c r="K33" s="25"/>
      <c r="L33" s="3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</row>
    <row r="34" spans="1:31" s="2" customFormat="1" ht="14.45" customHeight="1">
      <c r="A34" s="25"/>
      <c r="B34" s="26"/>
      <c r="C34" s="25"/>
      <c r="D34" s="25"/>
      <c r="E34" s="22" t="s">
        <v>32</v>
      </c>
      <c r="F34" s="89">
        <f>ROUND((SUM(BF122:BF178)),  2)</f>
        <v>0</v>
      </c>
      <c r="G34" s="25"/>
      <c r="H34" s="25"/>
      <c r="I34" s="90">
        <v>0.2</v>
      </c>
      <c r="J34" s="89">
        <f>ROUND(((SUM(BF122:BF178))*I34),  2)</f>
        <v>0</v>
      </c>
      <c r="K34" s="25"/>
      <c r="L34" s="3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</row>
    <row r="35" spans="1:31" s="2" customFormat="1" ht="14.45" hidden="1" customHeight="1">
      <c r="A35" s="25"/>
      <c r="B35" s="26"/>
      <c r="C35" s="25"/>
      <c r="D35" s="25"/>
      <c r="E35" s="22" t="s">
        <v>33</v>
      </c>
      <c r="F35" s="89">
        <f>ROUND((SUM(BG122:BG178)),  2)</f>
        <v>0</v>
      </c>
      <c r="G35" s="25"/>
      <c r="H35" s="25"/>
      <c r="I35" s="90">
        <v>0.2</v>
      </c>
      <c r="J35" s="89">
        <f>0</f>
        <v>0</v>
      </c>
      <c r="K35" s="25"/>
      <c r="L35" s="3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</row>
    <row r="36" spans="1:31" s="2" customFormat="1" ht="14.45" hidden="1" customHeight="1">
      <c r="A36" s="25"/>
      <c r="B36" s="26"/>
      <c r="C36" s="25"/>
      <c r="D36" s="25"/>
      <c r="E36" s="22" t="s">
        <v>34</v>
      </c>
      <c r="F36" s="89">
        <f>ROUND((SUM(BH122:BH178)),  2)</f>
        <v>0</v>
      </c>
      <c r="G36" s="25"/>
      <c r="H36" s="25"/>
      <c r="I36" s="90">
        <v>0.2</v>
      </c>
      <c r="J36" s="89">
        <f>0</f>
        <v>0</v>
      </c>
      <c r="K36" s="25"/>
      <c r="L36" s="3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</row>
    <row r="37" spans="1:31" s="2" customFormat="1" ht="14.45" hidden="1" customHeight="1">
      <c r="A37" s="25"/>
      <c r="B37" s="26"/>
      <c r="C37" s="25"/>
      <c r="D37" s="25"/>
      <c r="E37" s="22" t="s">
        <v>35</v>
      </c>
      <c r="F37" s="89">
        <f>ROUND((SUM(BI122:BI178)),  2)</f>
        <v>0</v>
      </c>
      <c r="G37" s="25"/>
      <c r="H37" s="25"/>
      <c r="I37" s="90">
        <v>0</v>
      </c>
      <c r="J37" s="89">
        <f>0</f>
        <v>0</v>
      </c>
      <c r="K37" s="25"/>
      <c r="L37" s="3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</row>
    <row r="38" spans="1:31" s="2" customFormat="1" ht="6.95" customHeight="1">
      <c r="A38" s="25"/>
      <c r="B38" s="26"/>
      <c r="C38" s="25"/>
      <c r="D38" s="25"/>
      <c r="E38" s="25"/>
      <c r="F38" s="25"/>
      <c r="G38" s="25"/>
      <c r="H38" s="25"/>
      <c r="I38" s="25"/>
      <c r="J38" s="25"/>
      <c r="K38" s="25"/>
      <c r="L38" s="3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</row>
    <row r="39" spans="1:31" s="2" customFormat="1" ht="25.35" customHeight="1">
      <c r="A39" s="25"/>
      <c r="B39" s="26"/>
      <c r="C39" s="91"/>
      <c r="D39" s="92" t="s">
        <v>36</v>
      </c>
      <c r="E39" s="53"/>
      <c r="F39" s="53"/>
      <c r="G39" s="93" t="s">
        <v>37</v>
      </c>
      <c r="H39" s="94" t="s">
        <v>38</v>
      </c>
      <c r="I39" s="53"/>
      <c r="J39" s="95">
        <f>SUM(J30:J37)</f>
        <v>0</v>
      </c>
      <c r="K39" s="96"/>
      <c r="L39" s="3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</row>
    <row r="40" spans="1:31" s="2" customFormat="1" ht="14.45" customHeight="1">
      <c r="A40" s="25"/>
      <c r="B40" s="26"/>
      <c r="C40" s="25"/>
      <c r="D40" s="25"/>
      <c r="E40" s="25"/>
      <c r="F40" s="25"/>
      <c r="G40" s="25"/>
      <c r="H40" s="25"/>
      <c r="I40" s="25"/>
      <c r="J40" s="25"/>
      <c r="K40" s="25"/>
      <c r="L40" s="3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</row>
    <row r="41" spans="1:31" s="1" customFormat="1" ht="14.45" customHeight="1">
      <c r="B41" s="16"/>
      <c r="L41" s="16"/>
    </row>
    <row r="42" spans="1:31" s="1" customFormat="1" ht="14.45" customHeight="1">
      <c r="B42" s="16"/>
      <c r="L42" s="16"/>
    </row>
    <row r="43" spans="1:31" s="1" customFormat="1" ht="14.45" customHeight="1">
      <c r="B43" s="16"/>
      <c r="L43" s="16"/>
    </row>
    <row r="44" spans="1:31" s="1" customFormat="1" ht="14.45" customHeight="1">
      <c r="B44" s="16"/>
      <c r="L44" s="16"/>
    </row>
    <row r="45" spans="1:31" s="1" customFormat="1" ht="14.45" customHeight="1">
      <c r="B45" s="16"/>
      <c r="L45" s="16"/>
    </row>
    <row r="46" spans="1:31" s="1" customFormat="1" ht="14.45" customHeight="1">
      <c r="B46" s="16"/>
      <c r="L46" s="16"/>
    </row>
    <row r="47" spans="1:31" s="1" customFormat="1" ht="14.45" customHeight="1">
      <c r="B47" s="16"/>
      <c r="L47" s="16"/>
    </row>
    <row r="48" spans="1:31" s="1" customFormat="1" ht="14.45" customHeight="1">
      <c r="B48" s="16"/>
      <c r="L48" s="16"/>
    </row>
    <row r="49" spans="1:31" s="1" customFormat="1" ht="14.45" customHeight="1">
      <c r="B49" s="16"/>
      <c r="L49" s="16"/>
    </row>
    <row r="50" spans="1:31" s="2" customFormat="1" ht="14.45" customHeight="1">
      <c r="B50" s="35"/>
      <c r="D50" s="36" t="s">
        <v>39</v>
      </c>
      <c r="E50" s="37"/>
      <c r="F50" s="37"/>
      <c r="G50" s="36" t="s">
        <v>40</v>
      </c>
      <c r="H50" s="37"/>
      <c r="I50" s="37"/>
      <c r="J50" s="37"/>
      <c r="K50" s="37"/>
      <c r="L50" s="35"/>
    </row>
    <row r="51" spans="1:31">
      <c r="B51" s="16"/>
      <c r="L51" s="16"/>
    </row>
    <row r="52" spans="1:31">
      <c r="B52" s="16"/>
      <c r="L52" s="16"/>
    </row>
    <row r="53" spans="1:31">
      <c r="B53" s="16"/>
      <c r="L53" s="16"/>
    </row>
    <row r="54" spans="1:31">
      <c r="B54" s="16"/>
      <c r="L54" s="16"/>
    </row>
    <row r="55" spans="1:31">
      <c r="B55" s="16"/>
      <c r="L55" s="16"/>
    </row>
    <row r="56" spans="1:31">
      <c r="B56" s="16"/>
      <c r="L56" s="16"/>
    </row>
    <row r="57" spans="1:31">
      <c r="B57" s="16"/>
      <c r="L57" s="16"/>
    </row>
    <row r="58" spans="1:31">
      <c r="B58" s="16"/>
      <c r="L58" s="16"/>
    </row>
    <row r="59" spans="1:31">
      <c r="B59" s="16"/>
      <c r="L59" s="16"/>
    </row>
    <row r="60" spans="1:31">
      <c r="B60" s="16"/>
      <c r="L60" s="16"/>
    </row>
    <row r="61" spans="1:31" s="2" customFormat="1" ht="12.75">
      <c r="A61" s="25"/>
      <c r="B61" s="26"/>
      <c r="C61" s="25"/>
      <c r="D61" s="38" t="s">
        <v>41</v>
      </c>
      <c r="E61" s="28"/>
      <c r="F61" s="97" t="s">
        <v>42</v>
      </c>
      <c r="G61" s="38" t="s">
        <v>41</v>
      </c>
      <c r="H61" s="28"/>
      <c r="I61" s="28"/>
      <c r="J61" s="98" t="s">
        <v>42</v>
      </c>
      <c r="K61" s="28"/>
      <c r="L61" s="3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</row>
    <row r="62" spans="1:31">
      <c r="B62" s="16"/>
      <c r="L62" s="16"/>
    </row>
    <row r="63" spans="1:31">
      <c r="B63" s="16"/>
      <c r="L63" s="16"/>
    </row>
    <row r="64" spans="1:31">
      <c r="B64" s="16"/>
      <c r="L64" s="16"/>
    </row>
    <row r="65" spans="1:31" s="2" customFormat="1" ht="12.75">
      <c r="A65" s="25"/>
      <c r="B65" s="26"/>
      <c r="C65" s="25"/>
      <c r="D65" s="36" t="s">
        <v>43</v>
      </c>
      <c r="E65" s="39"/>
      <c r="F65" s="39"/>
      <c r="G65" s="36" t="s">
        <v>44</v>
      </c>
      <c r="H65" s="39"/>
      <c r="I65" s="39"/>
      <c r="J65" s="39"/>
      <c r="K65" s="39"/>
      <c r="L65" s="3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</row>
    <row r="66" spans="1:31">
      <c r="B66" s="16"/>
      <c r="L66" s="16"/>
    </row>
    <row r="67" spans="1:31">
      <c r="B67" s="16"/>
      <c r="L67" s="16"/>
    </row>
    <row r="68" spans="1:31">
      <c r="B68" s="16"/>
      <c r="L68" s="16"/>
    </row>
    <row r="69" spans="1:31">
      <c r="B69" s="16"/>
      <c r="L69" s="16"/>
    </row>
    <row r="70" spans="1:31">
      <c r="B70" s="16"/>
      <c r="L70" s="16"/>
    </row>
    <row r="71" spans="1:31">
      <c r="B71" s="16"/>
      <c r="L71" s="16"/>
    </row>
    <row r="72" spans="1:31">
      <c r="B72" s="16"/>
      <c r="L72" s="16"/>
    </row>
    <row r="73" spans="1:31">
      <c r="B73" s="16"/>
      <c r="L73" s="16"/>
    </row>
    <row r="74" spans="1:31">
      <c r="B74" s="16"/>
      <c r="L74" s="16"/>
    </row>
    <row r="75" spans="1:31">
      <c r="B75" s="16"/>
      <c r="L75" s="16"/>
    </row>
    <row r="76" spans="1:31" s="2" customFormat="1" ht="12.75">
      <c r="A76" s="25"/>
      <c r="B76" s="26"/>
      <c r="C76" s="25"/>
      <c r="D76" s="38" t="s">
        <v>41</v>
      </c>
      <c r="E76" s="28"/>
      <c r="F76" s="97" t="s">
        <v>42</v>
      </c>
      <c r="G76" s="38" t="s">
        <v>41</v>
      </c>
      <c r="H76" s="28"/>
      <c r="I76" s="28"/>
      <c r="J76" s="98" t="s">
        <v>42</v>
      </c>
      <c r="K76" s="28"/>
      <c r="L76" s="3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</row>
    <row r="77" spans="1:31" s="2" customFormat="1" ht="14.45" customHeight="1">
      <c r="A77" s="25"/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3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</row>
    <row r="81" spans="1:47" s="2" customFormat="1" ht="6.95" customHeight="1">
      <c r="A81" s="25"/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3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</row>
    <row r="82" spans="1:47" s="2" customFormat="1" ht="24.95" customHeight="1">
      <c r="A82" s="25"/>
      <c r="B82" s="26"/>
      <c r="C82" s="17" t="s">
        <v>78</v>
      </c>
      <c r="D82" s="25"/>
      <c r="E82" s="25"/>
      <c r="F82" s="25"/>
      <c r="G82" s="25"/>
      <c r="H82" s="25"/>
      <c r="I82" s="25"/>
      <c r="J82" s="25"/>
      <c r="K82" s="25"/>
      <c r="L82" s="3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</row>
    <row r="83" spans="1:47" s="2" customFormat="1" ht="6.95" customHeight="1">
      <c r="A83" s="25"/>
      <c r="B83" s="26"/>
      <c r="C83" s="25"/>
      <c r="D83" s="25"/>
      <c r="E83" s="25"/>
      <c r="F83" s="25"/>
      <c r="G83" s="25"/>
      <c r="H83" s="25"/>
      <c r="I83" s="25"/>
      <c r="J83" s="25"/>
      <c r="K83" s="25"/>
      <c r="L83" s="3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</row>
    <row r="84" spans="1:47" s="2" customFormat="1" ht="12" customHeight="1">
      <c r="A84" s="25"/>
      <c r="B84" s="26"/>
      <c r="C84" s="22" t="s">
        <v>12</v>
      </c>
      <c r="D84" s="25"/>
      <c r="E84" s="25"/>
      <c r="F84" s="25"/>
      <c r="G84" s="25"/>
      <c r="H84" s="25"/>
      <c r="I84" s="25"/>
      <c r="J84" s="25"/>
      <c r="K84" s="25"/>
      <c r="L84" s="3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</row>
    <row r="85" spans="1:47" s="2" customFormat="1" ht="16.5" customHeight="1">
      <c r="A85" s="25"/>
      <c r="B85" s="26"/>
      <c r="C85" s="25"/>
      <c r="D85" s="25"/>
      <c r="E85" s="218" t="str">
        <f>E7</f>
        <v>Multifunkčné ihrisko Juh</v>
      </c>
      <c r="F85" s="219"/>
      <c r="G85" s="219"/>
      <c r="H85" s="219"/>
      <c r="I85" s="25"/>
      <c r="J85" s="25"/>
      <c r="K85" s="25"/>
      <c r="L85" s="3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</row>
    <row r="86" spans="1:47" s="2" customFormat="1" ht="12" customHeight="1">
      <c r="A86" s="25"/>
      <c r="B86" s="26"/>
      <c r="C86" s="22" t="s">
        <v>77</v>
      </c>
      <c r="D86" s="25"/>
      <c r="E86" s="25"/>
      <c r="F86" s="25"/>
      <c r="G86" s="25"/>
      <c r="H86" s="25"/>
      <c r="I86" s="25"/>
      <c r="J86" s="25"/>
      <c r="K86" s="25"/>
      <c r="L86" s="3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</row>
    <row r="87" spans="1:47" s="2" customFormat="1" ht="16.5" customHeight="1">
      <c r="A87" s="25"/>
      <c r="B87" s="26"/>
      <c r="C87" s="25"/>
      <c r="D87" s="25"/>
      <c r="E87" s="190" t="str">
        <f>E9</f>
        <v>Športovo oddychový areál</v>
      </c>
      <c r="F87" s="220"/>
      <c r="G87" s="220"/>
      <c r="H87" s="220"/>
      <c r="I87" s="25"/>
      <c r="J87" s="25"/>
      <c r="K87" s="25"/>
      <c r="L87" s="3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</row>
    <row r="88" spans="1:47" s="2" customFormat="1" ht="6.95" customHeight="1">
      <c r="A88" s="25"/>
      <c r="B88" s="26"/>
      <c r="C88" s="25"/>
      <c r="D88" s="25"/>
      <c r="E88" s="25"/>
      <c r="F88" s="25"/>
      <c r="G88" s="25"/>
      <c r="H88" s="25"/>
      <c r="I88" s="25"/>
      <c r="J88" s="25"/>
      <c r="K88" s="25"/>
      <c r="L88" s="3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</row>
    <row r="89" spans="1:47" s="2" customFormat="1" ht="12" customHeight="1">
      <c r="A89" s="25"/>
      <c r="B89" s="26"/>
      <c r="C89" s="22" t="s">
        <v>15</v>
      </c>
      <c r="D89" s="25"/>
      <c r="E89" s="25"/>
      <c r="F89" s="20" t="str">
        <f>F12</f>
        <v/>
      </c>
      <c r="G89" s="25"/>
      <c r="H89" s="25"/>
      <c r="I89" s="22" t="s">
        <v>17</v>
      </c>
      <c r="J89" s="48" t="s">
        <v>273</v>
      </c>
      <c r="K89" s="25"/>
      <c r="L89" s="3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</row>
    <row r="90" spans="1:47" s="2" customFormat="1" ht="6.95" customHeight="1">
      <c r="A90" s="25"/>
      <c r="B90" s="26"/>
      <c r="C90" s="25"/>
      <c r="D90" s="25"/>
      <c r="E90" s="25"/>
      <c r="F90" s="25"/>
      <c r="G90" s="25"/>
      <c r="H90" s="25"/>
      <c r="I90" s="25"/>
      <c r="J90" s="25"/>
      <c r="K90" s="25"/>
      <c r="L90" s="3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</row>
    <row r="91" spans="1:47" s="2" customFormat="1" ht="15.2" customHeight="1">
      <c r="A91" s="25"/>
      <c r="B91" s="26"/>
      <c r="C91" s="22" t="s">
        <v>18</v>
      </c>
      <c r="D91" s="25"/>
      <c r="E91" s="25"/>
      <c r="F91" s="20" t="str">
        <f>E15</f>
        <v xml:space="preserve"> </v>
      </c>
      <c r="G91" s="25"/>
      <c r="H91" s="25"/>
      <c r="I91" s="22" t="s">
        <v>22</v>
      </c>
      <c r="J91" s="23" t="str">
        <f>E21</f>
        <v xml:space="preserve"> </v>
      </c>
      <c r="K91" s="25"/>
      <c r="L91" s="3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</row>
    <row r="92" spans="1:47" s="2" customFormat="1" ht="15.2" customHeight="1">
      <c r="A92" s="25"/>
      <c r="B92" s="26"/>
      <c r="C92" s="22" t="s">
        <v>21</v>
      </c>
      <c r="D92" s="25"/>
      <c r="E92" s="25"/>
      <c r="F92" s="20" t="str">
        <f>IF(E18="","",E18)</f>
        <v/>
      </c>
      <c r="G92" s="25"/>
      <c r="H92" s="25"/>
      <c r="I92" s="22" t="s">
        <v>24</v>
      </c>
      <c r="J92" s="23" t="str">
        <f>E24</f>
        <v xml:space="preserve"> </v>
      </c>
      <c r="K92" s="25"/>
      <c r="L92" s="3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</row>
    <row r="93" spans="1:47" s="2" customFormat="1" ht="10.35" customHeight="1">
      <c r="A93" s="25"/>
      <c r="B93" s="26"/>
      <c r="C93" s="25"/>
      <c r="D93" s="25"/>
      <c r="E93" s="25"/>
      <c r="F93" s="25"/>
      <c r="G93" s="25"/>
      <c r="H93" s="25"/>
      <c r="I93" s="25"/>
      <c r="J93" s="25"/>
      <c r="K93" s="25"/>
      <c r="L93" s="3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</row>
    <row r="94" spans="1:47" s="2" customFormat="1" ht="29.25" customHeight="1">
      <c r="A94" s="25"/>
      <c r="B94" s="26"/>
      <c r="C94" s="99" t="s">
        <v>79</v>
      </c>
      <c r="D94" s="91"/>
      <c r="E94" s="91"/>
      <c r="F94" s="91"/>
      <c r="G94" s="91"/>
      <c r="H94" s="91"/>
      <c r="I94" s="91"/>
      <c r="J94" s="100" t="s">
        <v>80</v>
      </c>
      <c r="K94" s="91"/>
      <c r="L94" s="3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</row>
    <row r="95" spans="1:47" s="2" customFormat="1" ht="10.35" customHeight="1">
      <c r="A95" s="25"/>
      <c r="B95" s="26"/>
      <c r="C95" s="25"/>
      <c r="D95" s="25"/>
      <c r="E95" s="25"/>
      <c r="F95" s="25"/>
      <c r="G95" s="25"/>
      <c r="H95" s="25"/>
      <c r="I95" s="25"/>
      <c r="J95" s="25"/>
      <c r="K95" s="25"/>
      <c r="L95" s="3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</row>
    <row r="96" spans="1:47" s="2" customFormat="1" ht="22.7" customHeight="1">
      <c r="A96" s="25"/>
      <c r="B96" s="26"/>
      <c r="C96" s="101" t="s">
        <v>81</v>
      </c>
      <c r="D96" s="25"/>
      <c r="E96" s="25"/>
      <c r="F96" s="25"/>
      <c r="G96" s="25"/>
      <c r="H96" s="25"/>
      <c r="I96" s="25"/>
      <c r="J96" s="64">
        <f>J122</f>
        <v>0</v>
      </c>
      <c r="K96" s="25"/>
      <c r="L96" s="3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U96" s="13" t="s">
        <v>82</v>
      </c>
    </row>
    <row r="97" spans="1:31" s="9" customFormat="1" ht="24.95" customHeight="1">
      <c r="B97" s="102"/>
      <c r="D97" s="103" t="s">
        <v>83</v>
      </c>
      <c r="E97" s="104"/>
      <c r="F97" s="104"/>
      <c r="G97" s="104"/>
      <c r="H97" s="104"/>
      <c r="I97" s="104"/>
      <c r="J97" s="105">
        <f>J123</f>
        <v>0</v>
      </c>
      <c r="L97" s="102"/>
    </row>
    <row r="98" spans="1:31" s="9" customFormat="1" ht="24.95" customHeight="1">
      <c r="B98" s="102"/>
      <c r="D98" s="103" t="s">
        <v>84</v>
      </c>
      <c r="E98" s="104"/>
      <c r="F98" s="104"/>
      <c r="G98" s="104"/>
      <c r="H98" s="104"/>
      <c r="I98" s="104"/>
      <c r="J98" s="105">
        <f>J138</f>
        <v>0</v>
      </c>
      <c r="L98" s="102"/>
    </row>
    <row r="99" spans="1:31" s="9" customFormat="1" ht="24.95" customHeight="1">
      <c r="B99" s="102"/>
      <c r="D99" s="103" t="s">
        <v>85</v>
      </c>
      <c r="E99" s="104"/>
      <c r="F99" s="104"/>
      <c r="G99" s="104"/>
      <c r="H99" s="104"/>
      <c r="I99" s="104"/>
      <c r="J99" s="105">
        <f>J148</f>
        <v>0</v>
      </c>
      <c r="L99" s="102"/>
    </row>
    <row r="100" spans="1:31" s="9" customFormat="1" ht="24.95" customHeight="1">
      <c r="B100" s="102"/>
      <c r="D100" s="103" t="s">
        <v>269</v>
      </c>
      <c r="E100" s="104"/>
      <c r="F100" s="104"/>
      <c r="G100" s="104"/>
      <c r="H100" s="104"/>
      <c r="I100" s="104"/>
      <c r="J100" s="105">
        <f>J159</f>
        <v>0</v>
      </c>
      <c r="L100" s="102"/>
    </row>
    <row r="101" spans="1:31" s="9" customFormat="1" ht="24.95" customHeight="1">
      <c r="B101" s="102"/>
      <c r="D101" s="103" t="s">
        <v>270</v>
      </c>
      <c r="E101" s="104"/>
      <c r="F101" s="104"/>
      <c r="G101" s="104"/>
      <c r="H101" s="104"/>
      <c r="I101" s="104"/>
      <c r="J101" s="105">
        <f>J166</f>
        <v>0</v>
      </c>
      <c r="L101" s="102"/>
    </row>
    <row r="102" spans="1:31" s="9" customFormat="1" ht="24.95" customHeight="1">
      <c r="B102" s="102"/>
      <c r="D102" s="103" t="s">
        <v>271</v>
      </c>
      <c r="E102" s="104"/>
      <c r="F102" s="104"/>
      <c r="G102" s="104"/>
      <c r="H102" s="104"/>
      <c r="I102" s="104"/>
      <c r="J102" s="105">
        <f>J168</f>
        <v>0</v>
      </c>
      <c r="L102" s="102"/>
    </row>
    <row r="103" spans="1:31" s="2" customFormat="1" ht="21.75" customHeight="1">
      <c r="A103" s="25"/>
      <c r="B103" s="26"/>
      <c r="C103" s="25"/>
      <c r="D103" s="25"/>
      <c r="E103" s="25"/>
      <c r="F103" s="25"/>
      <c r="G103" s="25"/>
      <c r="H103" s="25"/>
      <c r="I103" s="25"/>
      <c r="J103" s="25"/>
      <c r="K103" s="25"/>
      <c r="L103" s="3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</row>
    <row r="104" spans="1:31" s="2" customFormat="1" ht="6.95" customHeight="1">
      <c r="A104" s="25"/>
      <c r="B104" s="40"/>
      <c r="C104" s="41"/>
      <c r="D104" s="41"/>
      <c r="E104" s="41"/>
      <c r="F104" s="41"/>
      <c r="G104" s="41"/>
      <c r="H104" s="41"/>
      <c r="I104" s="41"/>
      <c r="J104" s="41"/>
      <c r="K104" s="41"/>
      <c r="L104" s="3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</row>
    <row r="108" spans="1:31" s="2" customFormat="1" ht="6.95" customHeight="1">
      <c r="A108" s="25"/>
      <c r="B108" s="42"/>
      <c r="C108" s="43"/>
      <c r="D108" s="43"/>
      <c r="E108" s="43"/>
      <c r="F108" s="43"/>
      <c r="G108" s="43"/>
      <c r="H108" s="43"/>
      <c r="I108" s="43"/>
      <c r="J108" s="43"/>
      <c r="K108" s="43"/>
      <c r="L108" s="3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</row>
    <row r="109" spans="1:31" s="2" customFormat="1" ht="24.95" customHeight="1">
      <c r="A109" s="25"/>
      <c r="B109" s="26"/>
      <c r="C109" s="17" t="s">
        <v>86</v>
      </c>
      <c r="D109" s="25"/>
      <c r="E109" s="25"/>
      <c r="F109" s="25"/>
      <c r="G109" s="25"/>
      <c r="H109" s="25"/>
      <c r="I109" s="25"/>
      <c r="J109" s="25"/>
      <c r="K109" s="25"/>
      <c r="L109" s="3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</row>
    <row r="110" spans="1:31" s="2" customFormat="1" ht="6.95" customHeight="1">
      <c r="A110" s="25"/>
      <c r="B110" s="26"/>
      <c r="C110" s="25"/>
      <c r="D110" s="25"/>
      <c r="E110" s="25"/>
      <c r="F110" s="25"/>
      <c r="G110" s="25"/>
      <c r="H110" s="25"/>
      <c r="I110" s="25"/>
      <c r="J110" s="25"/>
      <c r="K110" s="25"/>
      <c r="L110" s="3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</row>
    <row r="111" spans="1:31" s="2" customFormat="1" ht="12" customHeight="1">
      <c r="A111" s="25"/>
      <c r="B111" s="26"/>
      <c r="C111" s="22" t="s">
        <v>12</v>
      </c>
      <c r="D111" s="25"/>
      <c r="E111" s="25"/>
      <c r="F111" s="25"/>
      <c r="G111" s="25"/>
      <c r="H111" s="25"/>
      <c r="I111" s="25"/>
      <c r="J111" s="25"/>
      <c r="K111" s="25"/>
      <c r="L111" s="3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</row>
    <row r="112" spans="1:31" s="2" customFormat="1" ht="16.5" customHeight="1">
      <c r="A112" s="25"/>
      <c r="B112" s="26"/>
      <c r="C112" s="25"/>
      <c r="D112" s="25"/>
      <c r="E112" s="218" t="str">
        <f>E7</f>
        <v>Multifunkčné ihrisko Juh</v>
      </c>
      <c r="F112" s="219"/>
      <c r="G112" s="219"/>
      <c r="H112" s="219"/>
      <c r="I112" s="25"/>
      <c r="J112" s="25"/>
      <c r="K112" s="25"/>
      <c r="L112" s="3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</row>
    <row r="113" spans="1:65" s="2" customFormat="1" ht="12" customHeight="1">
      <c r="A113" s="25"/>
      <c r="B113" s="26"/>
      <c r="C113" s="22" t="s">
        <v>77</v>
      </c>
      <c r="D113" s="25"/>
      <c r="E113" s="25"/>
      <c r="F113" s="25"/>
      <c r="G113" s="25"/>
      <c r="H113" s="25"/>
      <c r="I113" s="25"/>
      <c r="J113" s="25"/>
      <c r="K113" s="25"/>
      <c r="L113" s="3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</row>
    <row r="114" spans="1:65" s="2" customFormat="1" ht="16.5" customHeight="1">
      <c r="A114" s="25"/>
      <c r="B114" s="26"/>
      <c r="C114" s="25"/>
      <c r="D114" s="25"/>
      <c r="E114" s="190" t="str">
        <f>E9</f>
        <v>Športovo oddychový areál</v>
      </c>
      <c r="F114" s="220"/>
      <c r="G114" s="220"/>
      <c r="H114" s="220"/>
      <c r="I114" s="25"/>
      <c r="J114" s="25"/>
      <c r="K114" s="25"/>
      <c r="L114" s="3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</row>
    <row r="115" spans="1:65" s="2" customFormat="1" ht="6.95" customHeight="1">
      <c r="A115" s="25"/>
      <c r="B115" s="26"/>
      <c r="C115" s="25"/>
      <c r="D115" s="25"/>
      <c r="E115" s="25"/>
      <c r="F115" s="25"/>
      <c r="G115" s="25"/>
      <c r="H115" s="25"/>
      <c r="I115" s="25"/>
      <c r="J115" s="25"/>
      <c r="K115" s="25"/>
      <c r="L115" s="3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</row>
    <row r="116" spans="1:65" s="2" customFormat="1" ht="12" customHeight="1">
      <c r="A116" s="25"/>
      <c r="B116" s="26"/>
      <c r="C116" s="22" t="s">
        <v>15</v>
      </c>
      <c r="D116" s="25"/>
      <c r="E116" s="25"/>
      <c r="F116" s="20" t="str">
        <f>F12</f>
        <v/>
      </c>
      <c r="G116" s="25"/>
      <c r="H116" s="25"/>
      <c r="I116" s="22" t="s">
        <v>17</v>
      </c>
      <c r="J116" s="48" t="s">
        <v>273</v>
      </c>
      <c r="K116" s="25"/>
      <c r="L116" s="3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</row>
    <row r="117" spans="1:65" s="2" customFormat="1" ht="6.95" customHeight="1">
      <c r="A117" s="25"/>
      <c r="B117" s="26"/>
      <c r="C117" s="25"/>
      <c r="D117" s="25"/>
      <c r="E117" s="25"/>
      <c r="F117" s="25"/>
      <c r="G117" s="25"/>
      <c r="H117" s="25"/>
      <c r="I117" s="25"/>
      <c r="J117" s="25"/>
      <c r="K117" s="25"/>
      <c r="L117" s="3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</row>
    <row r="118" spans="1:65" s="2" customFormat="1" ht="15.2" customHeight="1">
      <c r="A118" s="25"/>
      <c r="B118" s="26"/>
      <c r="C118" s="22" t="s">
        <v>18</v>
      </c>
      <c r="D118" s="25"/>
      <c r="E118" s="25"/>
      <c r="F118" s="20" t="str">
        <f>E15</f>
        <v xml:space="preserve"> </v>
      </c>
      <c r="G118" s="25"/>
      <c r="H118" s="25"/>
      <c r="I118" s="22" t="s">
        <v>22</v>
      </c>
      <c r="J118" s="23" t="str">
        <f>E21</f>
        <v xml:space="preserve"> </v>
      </c>
      <c r="K118" s="25"/>
      <c r="L118" s="3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</row>
    <row r="119" spans="1:65" s="2" customFormat="1" ht="15.2" customHeight="1">
      <c r="A119" s="25"/>
      <c r="B119" s="26"/>
      <c r="C119" s="22" t="s">
        <v>21</v>
      </c>
      <c r="D119" s="25"/>
      <c r="E119" s="25"/>
      <c r="F119" s="20" t="str">
        <f>IF(E18="","",E18)</f>
        <v/>
      </c>
      <c r="G119" s="25"/>
      <c r="H119" s="25"/>
      <c r="I119" s="22" t="s">
        <v>24</v>
      </c>
      <c r="J119" s="23" t="str">
        <f>E24</f>
        <v xml:space="preserve"> </v>
      </c>
      <c r="K119" s="25"/>
      <c r="L119" s="3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</row>
    <row r="120" spans="1:65" s="2" customFormat="1" ht="10.35" customHeight="1">
      <c r="A120" s="25"/>
      <c r="B120" s="26"/>
      <c r="C120" s="25"/>
      <c r="D120" s="25"/>
      <c r="E120" s="25"/>
      <c r="F120" s="25"/>
      <c r="G120" s="25"/>
      <c r="H120" s="25"/>
      <c r="I120" s="25"/>
      <c r="J120" s="25"/>
      <c r="K120" s="25"/>
      <c r="L120" s="3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</row>
    <row r="121" spans="1:65" s="10" customFormat="1" ht="29.25" customHeight="1">
      <c r="A121" s="106"/>
      <c r="B121" s="107"/>
      <c r="C121" s="108" t="s">
        <v>87</v>
      </c>
      <c r="D121" s="109" t="s">
        <v>51</v>
      </c>
      <c r="E121" s="109" t="s">
        <v>47</v>
      </c>
      <c r="F121" s="109" t="s">
        <v>48</v>
      </c>
      <c r="G121" s="109" t="s">
        <v>88</v>
      </c>
      <c r="H121" s="109" t="s">
        <v>89</v>
      </c>
      <c r="I121" s="109" t="s">
        <v>90</v>
      </c>
      <c r="J121" s="110" t="s">
        <v>80</v>
      </c>
      <c r="K121" s="111" t="s">
        <v>91</v>
      </c>
      <c r="L121" s="112"/>
      <c r="M121" s="55" t="s">
        <v>1</v>
      </c>
      <c r="N121" s="56" t="s">
        <v>30</v>
      </c>
      <c r="O121" s="56" t="s">
        <v>92</v>
      </c>
      <c r="P121" s="56" t="s">
        <v>93</v>
      </c>
      <c r="Q121" s="56" t="s">
        <v>94</v>
      </c>
      <c r="R121" s="56" t="s">
        <v>95</v>
      </c>
      <c r="S121" s="56" t="s">
        <v>96</v>
      </c>
      <c r="T121" s="57" t="s">
        <v>97</v>
      </c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</row>
    <row r="122" spans="1:65" s="2" customFormat="1" ht="22.7" customHeight="1">
      <c r="A122" s="25"/>
      <c r="B122" s="26"/>
      <c r="C122" s="62" t="s">
        <v>81</v>
      </c>
      <c r="D122" s="25"/>
      <c r="E122" s="25"/>
      <c r="F122" s="25"/>
      <c r="G122" s="25"/>
      <c r="H122" s="25"/>
      <c r="I122" s="25"/>
      <c r="J122" s="113">
        <f>BK122</f>
        <v>0</v>
      </c>
      <c r="K122" s="25"/>
      <c r="L122" s="26"/>
      <c r="M122" s="58"/>
      <c r="N122" s="49"/>
      <c r="O122" s="59"/>
      <c r="P122" s="114">
        <f>P123+P138+P148+P159+P166+P168</f>
        <v>56.2044</v>
      </c>
      <c r="Q122" s="59"/>
      <c r="R122" s="114">
        <f>R123+R138+R148+R159+R166+R168</f>
        <v>395.67696289999998</v>
      </c>
      <c r="S122" s="59"/>
      <c r="T122" s="115">
        <f>T123+T138+T148+T159+T166+T168</f>
        <v>0</v>
      </c>
      <c r="U122" s="25"/>
      <c r="V122" s="140"/>
      <c r="W122" s="140"/>
      <c r="X122" s="25"/>
      <c r="Y122" s="25"/>
      <c r="Z122" s="25"/>
      <c r="AA122" s="25"/>
      <c r="AB122" s="25"/>
      <c r="AC122" s="25"/>
      <c r="AD122" s="25"/>
      <c r="AE122" s="25"/>
      <c r="AT122" s="13" t="s">
        <v>65</v>
      </c>
      <c r="AU122" s="13" t="s">
        <v>82</v>
      </c>
      <c r="BK122" s="116">
        <f>BK123+BK138+BK148+BK159+BK166+BK168</f>
        <v>0</v>
      </c>
    </row>
    <row r="123" spans="1:65" s="11" customFormat="1" ht="25.9" customHeight="1">
      <c r="B123" s="117"/>
      <c r="D123" s="118" t="s">
        <v>65</v>
      </c>
      <c r="E123" s="119" t="s">
        <v>74</v>
      </c>
      <c r="F123" s="119" t="s">
        <v>98</v>
      </c>
      <c r="J123" s="120">
        <f>SUM(J124:J137)</f>
        <v>0</v>
      </c>
      <c r="L123" s="117"/>
      <c r="M123" s="121"/>
      <c r="N123" s="122"/>
      <c r="O123" s="122"/>
      <c r="P123" s="123">
        <f>SUM(P124:P137)</f>
        <v>0</v>
      </c>
      <c r="Q123" s="122"/>
      <c r="R123" s="123">
        <f>SUM(R124:R137)</f>
        <v>1.0395E-2</v>
      </c>
      <c r="S123" s="122"/>
      <c r="T123" s="124">
        <f>SUM(T124:T137)</f>
        <v>0</v>
      </c>
      <c r="AR123" s="118" t="s">
        <v>74</v>
      </c>
      <c r="AT123" s="125" t="s">
        <v>65</v>
      </c>
      <c r="AU123" s="125" t="s">
        <v>66</v>
      </c>
      <c r="AY123" s="118" t="s">
        <v>99</v>
      </c>
      <c r="BK123" s="126">
        <f>SUM(BK124:BK137)</f>
        <v>0</v>
      </c>
    </row>
    <row r="124" spans="1:65" s="2" customFormat="1" ht="24" customHeight="1">
      <c r="A124" s="25"/>
      <c r="B124" s="127"/>
      <c r="C124" s="128" t="s">
        <v>74</v>
      </c>
      <c r="D124" s="128" t="s">
        <v>100</v>
      </c>
      <c r="E124" s="129" t="s">
        <v>101</v>
      </c>
      <c r="F124" s="130" t="s">
        <v>102</v>
      </c>
      <c r="G124" s="131" t="s">
        <v>103</v>
      </c>
      <c r="H124" s="132">
        <v>52.348999999999997</v>
      </c>
      <c r="I124" s="133">
        <v>0</v>
      </c>
      <c r="J124" s="133">
        <f t="shared" ref="J124:J137" si="0">ROUND(I124*H124,2)</f>
        <v>0</v>
      </c>
      <c r="K124" s="134"/>
      <c r="L124" s="26"/>
      <c r="M124" s="135" t="s">
        <v>1</v>
      </c>
      <c r="N124" s="136" t="s">
        <v>32</v>
      </c>
      <c r="O124" s="137">
        <v>0</v>
      </c>
      <c r="P124" s="137">
        <f t="shared" ref="P124:P137" si="1">O124*H124</f>
        <v>0</v>
      </c>
      <c r="Q124" s="137">
        <v>0</v>
      </c>
      <c r="R124" s="137">
        <f t="shared" ref="R124:R137" si="2">Q124*H124</f>
        <v>0</v>
      </c>
      <c r="S124" s="137">
        <v>0</v>
      </c>
      <c r="T124" s="138">
        <f t="shared" ref="T124:T137" si="3">S124*H124</f>
        <v>0</v>
      </c>
      <c r="U124" s="25"/>
      <c r="V124" s="156"/>
      <c r="W124" s="25"/>
      <c r="X124" s="25"/>
      <c r="Y124" s="25"/>
      <c r="Z124" s="25"/>
      <c r="AA124" s="25"/>
      <c r="AB124" s="25"/>
      <c r="AC124" s="25"/>
      <c r="AD124" s="25"/>
      <c r="AE124" s="25"/>
      <c r="AR124" s="139" t="s">
        <v>104</v>
      </c>
      <c r="AT124" s="139" t="s">
        <v>100</v>
      </c>
      <c r="AU124" s="139" t="s">
        <v>74</v>
      </c>
      <c r="AY124" s="13" t="s">
        <v>99</v>
      </c>
      <c r="BE124" s="140">
        <f t="shared" ref="BE124:BE137" si="4">IF(N124="základná",J124,0)</f>
        <v>0</v>
      </c>
      <c r="BF124" s="140">
        <f t="shared" ref="BF124:BF137" si="5">IF(N124="znížená",J124,0)</f>
        <v>0</v>
      </c>
      <c r="BG124" s="140">
        <f t="shared" ref="BG124:BG137" si="6">IF(N124="zákl. prenesená",J124,0)</f>
        <v>0</v>
      </c>
      <c r="BH124" s="140">
        <f t="shared" ref="BH124:BH137" si="7">IF(N124="zníž. prenesená",J124,0)</f>
        <v>0</v>
      </c>
      <c r="BI124" s="140">
        <f t="shared" ref="BI124:BI137" si="8">IF(N124="nulová",J124,0)</f>
        <v>0</v>
      </c>
      <c r="BJ124" s="13" t="s">
        <v>105</v>
      </c>
      <c r="BK124" s="140">
        <f t="shared" ref="BK124:BK137" si="9">ROUND(I124*H124,2)</f>
        <v>0</v>
      </c>
      <c r="BL124" s="13" t="s">
        <v>104</v>
      </c>
      <c r="BM124" s="139" t="s">
        <v>105</v>
      </c>
    </row>
    <row r="125" spans="1:65" s="2" customFormat="1" ht="16.5" customHeight="1">
      <c r="A125" s="25"/>
      <c r="B125" s="127"/>
      <c r="C125" s="128" t="s">
        <v>105</v>
      </c>
      <c r="D125" s="128" t="s">
        <v>100</v>
      </c>
      <c r="E125" s="129" t="s">
        <v>106</v>
      </c>
      <c r="F125" s="130" t="s">
        <v>107</v>
      </c>
      <c r="G125" s="131" t="s">
        <v>103</v>
      </c>
      <c r="H125" s="132">
        <v>52.348999999999997</v>
      </c>
      <c r="I125" s="133">
        <v>0</v>
      </c>
      <c r="J125" s="133">
        <f t="shared" si="0"/>
        <v>0</v>
      </c>
      <c r="K125" s="134"/>
      <c r="L125" s="26"/>
      <c r="M125" s="135" t="s">
        <v>1</v>
      </c>
      <c r="N125" s="136" t="s">
        <v>32</v>
      </c>
      <c r="O125" s="137">
        <v>0</v>
      </c>
      <c r="P125" s="137">
        <f t="shared" si="1"/>
        <v>0</v>
      </c>
      <c r="Q125" s="137">
        <v>0</v>
      </c>
      <c r="R125" s="137">
        <f t="shared" si="2"/>
        <v>0</v>
      </c>
      <c r="S125" s="137">
        <v>0</v>
      </c>
      <c r="T125" s="138">
        <f t="shared" si="3"/>
        <v>0</v>
      </c>
      <c r="U125" s="25"/>
      <c r="V125" s="156"/>
      <c r="W125" s="25"/>
      <c r="X125" s="25"/>
      <c r="Y125" s="25"/>
      <c r="Z125" s="25"/>
      <c r="AA125" s="25"/>
      <c r="AB125" s="25"/>
      <c r="AC125" s="25"/>
      <c r="AD125" s="25"/>
      <c r="AE125" s="25"/>
      <c r="AR125" s="139" t="s">
        <v>104</v>
      </c>
      <c r="AT125" s="139" t="s">
        <v>100</v>
      </c>
      <c r="AU125" s="139" t="s">
        <v>74</v>
      </c>
      <c r="AY125" s="13" t="s">
        <v>99</v>
      </c>
      <c r="BE125" s="140">
        <f t="shared" si="4"/>
        <v>0</v>
      </c>
      <c r="BF125" s="140">
        <f t="shared" si="5"/>
        <v>0</v>
      </c>
      <c r="BG125" s="140">
        <f t="shared" si="6"/>
        <v>0</v>
      </c>
      <c r="BH125" s="140">
        <f t="shared" si="7"/>
        <v>0</v>
      </c>
      <c r="BI125" s="140">
        <f t="shared" si="8"/>
        <v>0</v>
      </c>
      <c r="BJ125" s="13" t="s">
        <v>105</v>
      </c>
      <c r="BK125" s="140">
        <f t="shared" si="9"/>
        <v>0</v>
      </c>
      <c r="BL125" s="13" t="s">
        <v>104</v>
      </c>
      <c r="BM125" s="139" t="s">
        <v>104</v>
      </c>
    </row>
    <row r="126" spans="1:65" s="2" customFormat="1" ht="27" customHeight="1">
      <c r="A126" s="25"/>
      <c r="B126" s="127"/>
      <c r="C126" s="128" t="s">
        <v>108</v>
      </c>
      <c r="D126" s="128" t="s">
        <v>100</v>
      </c>
      <c r="E126" s="129" t="s">
        <v>109</v>
      </c>
      <c r="F126" s="130" t="s">
        <v>110</v>
      </c>
      <c r="G126" s="131" t="s">
        <v>103</v>
      </c>
      <c r="H126" s="132">
        <v>27.6</v>
      </c>
      <c r="I126" s="133">
        <v>0</v>
      </c>
      <c r="J126" s="133">
        <f t="shared" si="0"/>
        <v>0</v>
      </c>
      <c r="K126" s="134"/>
      <c r="L126" s="26"/>
      <c r="M126" s="135" t="s">
        <v>1</v>
      </c>
      <c r="N126" s="136" t="s">
        <v>32</v>
      </c>
      <c r="O126" s="137">
        <v>0</v>
      </c>
      <c r="P126" s="137">
        <f t="shared" si="1"/>
        <v>0</v>
      </c>
      <c r="Q126" s="137">
        <v>0</v>
      </c>
      <c r="R126" s="137">
        <f t="shared" si="2"/>
        <v>0</v>
      </c>
      <c r="S126" s="137">
        <v>0</v>
      </c>
      <c r="T126" s="138">
        <f t="shared" si="3"/>
        <v>0</v>
      </c>
      <c r="U126" s="25"/>
      <c r="V126" s="156"/>
      <c r="W126" s="25"/>
      <c r="X126" s="25"/>
      <c r="Y126" s="25"/>
      <c r="Z126" s="25"/>
      <c r="AA126" s="25"/>
      <c r="AB126" s="25"/>
      <c r="AC126" s="25"/>
      <c r="AD126" s="25"/>
      <c r="AE126" s="25"/>
      <c r="AR126" s="139" t="s">
        <v>104</v>
      </c>
      <c r="AT126" s="139" t="s">
        <v>100</v>
      </c>
      <c r="AU126" s="139" t="s">
        <v>74</v>
      </c>
      <c r="AY126" s="13" t="s">
        <v>99</v>
      </c>
      <c r="BE126" s="140">
        <f t="shared" si="4"/>
        <v>0</v>
      </c>
      <c r="BF126" s="140">
        <f t="shared" si="5"/>
        <v>0</v>
      </c>
      <c r="BG126" s="140">
        <f t="shared" si="6"/>
        <v>0</v>
      </c>
      <c r="BH126" s="140">
        <f t="shared" si="7"/>
        <v>0</v>
      </c>
      <c r="BI126" s="140">
        <f t="shared" si="8"/>
        <v>0</v>
      </c>
      <c r="BJ126" s="13" t="s">
        <v>105</v>
      </c>
      <c r="BK126" s="140">
        <f t="shared" si="9"/>
        <v>0</v>
      </c>
      <c r="BL126" s="13" t="s">
        <v>104</v>
      </c>
      <c r="BM126" s="139" t="s">
        <v>111</v>
      </c>
    </row>
    <row r="127" spans="1:65" s="2" customFormat="1" ht="16.5" customHeight="1">
      <c r="A127" s="25"/>
      <c r="B127" s="127"/>
      <c r="C127" s="128" t="s">
        <v>104</v>
      </c>
      <c r="D127" s="128" t="s">
        <v>100</v>
      </c>
      <c r="E127" s="129" t="s">
        <v>112</v>
      </c>
      <c r="F127" s="130" t="s">
        <v>113</v>
      </c>
      <c r="G127" s="131" t="s">
        <v>103</v>
      </c>
      <c r="H127" s="132">
        <v>27.6</v>
      </c>
      <c r="I127" s="133">
        <v>0</v>
      </c>
      <c r="J127" s="133">
        <f t="shared" si="0"/>
        <v>0</v>
      </c>
      <c r="K127" s="134"/>
      <c r="L127" s="26"/>
      <c r="M127" s="135" t="s">
        <v>1</v>
      </c>
      <c r="N127" s="136" t="s">
        <v>32</v>
      </c>
      <c r="O127" s="137">
        <v>0</v>
      </c>
      <c r="P127" s="137">
        <f t="shared" si="1"/>
        <v>0</v>
      </c>
      <c r="Q127" s="137">
        <v>0</v>
      </c>
      <c r="R127" s="137">
        <f t="shared" si="2"/>
        <v>0</v>
      </c>
      <c r="S127" s="137">
        <v>0</v>
      </c>
      <c r="T127" s="138">
        <f t="shared" si="3"/>
        <v>0</v>
      </c>
      <c r="U127" s="25"/>
      <c r="V127" s="156"/>
      <c r="W127" s="25"/>
      <c r="X127" s="25"/>
      <c r="Y127" s="25"/>
      <c r="Z127" s="25"/>
      <c r="AA127" s="25"/>
      <c r="AB127" s="25"/>
      <c r="AC127" s="25"/>
      <c r="AD127" s="25"/>
      <c r="AE127" s="25"/>
      <c r="AR127" s="139" t="s">
        <v>104</v>
      </c>
      <c r="AT127" s="139" t="s">
        <v>100</v>
      </c>
      <c r="AU127" s="139" t="s">
        <v>74</v>
      </c>
      <c r="AY127" s="13" t="s">
        <v>99</v>
      </c>
      <c r="BE127" s="140">
        <f t="shared" si="4"/>
        <v>0</v>
      </c>
      <c r="BF127" s="140">
        <f t="shared" si="5"/>
        <v>0</v>
      </c>
      <c r="BG127" s="140">
        <f t="shared" si="6"/>
        <v>0</v>
      </c>
      <c r="BH127" s="140">
        <f t="shared" si="7"/>
        <v>0</v>
      </c>
      <c r="BI127" s="140">
        <f t="shared" si="8"/>
        <v>0</v>
      </c>
      <c r="BJ127" s="13" t="s">
        <v>105</v>
      </c>
      <c r="BK127" s="140">
        <f t="shared" si="9"/>
        <v>0</v>
      </c>
      <c r="BL127" s="13" t="s">
        <v>104</v>
      </c>
      <c r="BM127" s="139" t="s">
        <v>114</v>
      </c>
    </row>
    <row r="128" spans="1:65" s="2" customFormat="1" ht="27.75" customHeight="1">
      <c r="A128" s="25"/>
      <c r="B128" s="127"/>
      <c r="C128" s="128" t="s">
        <v>115</v>
      </c>
      <c r="D128" s="128" t="s">
        <v>100</v>
      </c>
      <c r="E128" s="129" t="s">
        <v>116</v>
      </c>
      <c r="F128" s="130" t="s">
        <v>117</v>
      </c>
      <c r="G128" s="131" t="s">
        <v>103</v>
      </c>
      <c r="H128" s="132">
        <v>20.69</v>
      </c>
      <c r="I128" s="133">
        <v>0</v>
      </c>
      <c r="J128" s="133">
        <f t="shared" si="0"/>
        <v>0</v>
      </c>
      <c r="K128" s="134"/>
      <c r="L128" s="26"/>
      <c r="M128" s="135" t="s">
        <v>1</v>
      </c>
      <c r="N128" s="136" t="s">
        <v>32</v>
      </c>
      <c r="O128" s="137">
        <v>0</v>
      </c>
      <c r="P128" s="137">
        <f t="shared" si="1"/>
        <v>0</v>
      </c>
      <c r="Q128" s="137">
        <v>0</v>
      </c>
      <c r="R128" s="137">
        <f t="shared" si="2"/>
        <v>0</v>
      </c>
      <c r="S128" s="137">
        <v>0</v>
      </c>
      <c r="T128" s="138">
        <f t="shared" si="3"/>
        <v>0</v>
      </c>
      <c r="U128" s="25"/>
      <c r="V128" s="156"/>
      <c r="W128" s="25"/>
      <c r="X128" s="25"/>
      <c r="Y128" s="25"/>
      <c r="Z128" s="25"/>
      <c r="AA128" s="25"/>
      <c r="AB128" s="25"/>
      <c r="AC128" s="25"/>
      <c r="AD128" s="25"/>
      <c r="AE128" s="25"/>
      <c r="AR128" s="139" t="s">
        <v>104</v>
      </c>
      <c r="AT128" s="139" t="s">
        <v>100</v>
      </c>
      <c r="AU128" s="139" t="s">
        <v>74</v>
      </c>
      <c r="AY128" s="13" t="s">
        <v>99</v>
      </c>
      <c r="BE128" s="140">
        <f t="shared" si="4"/>
        <v>0</v>
      </c>
      <c r="BF128" s="140">
        <f t="shared" si="5"/>
        <v>0</v>
      </c>
      <c r="BG128" s="140">
        <f t="shared" si="6"/>
        <v>0</v>
      </c>
      <c r="BH128" s="140">
        <f t="shared" si="7"/>
        <v>0</v>
      </c>
      <c r="BI128" s="140">
        <f t="shared" si="8"/>
        <v>0</v>
      </c>
      <c r="BJ128" s="13" t="s">
        <v>105</v>
      </c>
      <c r="BK128" s="140">
        <f t="shared" si="9"/>
        <v>0</v>
      </c>
      <c r="BL128" s="13" t="s">
        <v>104</v>
      </c>
      <c r="BM128" s="139" t="s">
        <v>118</v>
      </c>
    </row>
    <row r="129" spans="1:65" s="2" customFormat="1" ht="16.5" customHeight="1">
      <c r="A129" s="25"/>
      <c r="B129" s="127"/>
      <c r="C129" s="128" t="s">
        <v>111</v>
      </c>
      <c r="D129" s="128" t="s">
        <v>100</v>
      </c>
      <c r="E129" s="129" t="s">
        <v>119</v>
      </c>
      <c r="F129" s="130" t="s">
        <v>120</v>
      </c>
      <c r="G129" s="131" t="s">
        <v>103</v>
      </c>
      <c r="H129" s="132">
        <v>20.69</v>
      </c>
      <c r="I129" s="133">
        <v>0</v>
      </c>
      <c r="J129" s="133">
        <f t="shared" si="0"/>
        <v>0</v>
      </c>
      <c r="K129" s="134"/>
      <c r="L129" s="26"/>
      <c r="M129" s="135" t="s">
        <v>1</v>
      </c>
      <c r="N129" s="136" t="s">
        <v>32</v>
      </c>
      <c r="O129" s="137">
        <v>0</v>
      </c>
      <c r="P129" s="137">
        <f t="shared" si="1"/>
        <v>0</v>
      </c>
      <c r="Q129" s="137">
        <v>0</v>
      </c>
      <c r="R129" s="137">
        <f t="shared" si="2"/>
        <v>0</v>
      </c>
      <c r="S129" s="137">
        <v>0</v>
      </c>
      <c r="T129" s="138">
        <f t="shared" si="3"/>
        <v>0</v>
      </c>
      <c r="U129" s="25"/>
      <c r="V129" s="156"/>
      <c r="W129" s="25"/>
      <c r="X129" s="25"/>
      <c r="Y129" s="25"/>
      <c r="Z129" s="25"/>
      <c r="AA129" s="25"/>
      <c r="AB129" s="25"/>
      <c r="AC129" s="25"/>
      <c r="AD129" s="25"/>
      <c r="AE129" s="25"/>
      <c r="AR129" s="139" t="s">
        <v>104</v>
      </c>
      <c r="AT129" s="139" t="s">
        <v>100</v>
      </c>
      <c r="AU129" s="139" t="s">
        <v>74</v>
      </c>
      <c r="AY129" s="13" t="s">
        <v>99</v>
      </c>
      <c r="BE129" s="140">
        <f t="shared" si="4"/>
        <v>0</v>
      </c>
      <c r="BF129" s="140">
        <f t="shared" si="5"/>
        <v>0</v>
      </c>
      <c r="BG129" s="140">
        <f t="shared" si="6"/>
        <v>0</v>
      </c>
      <c r="BH129" s="140">
        <f t="shared" si="7"/>
        <v>0</v>
      </c>
      <c r="BI129" s="140">
        <f t="shared" si="8"/>
        <v>0</v>
      </c>
      <c r="BJ129" s="13" t="s">
        <v>105</v>
      </c>
      <c r="BK129" s="140">
        <f t="shared" si="9"/>
        <v>0</v>
      </c>
      <c r="BL129" s="13" t="s">
        <v>104</v>
      </c>
      <c r="BM129" s="139" t="s">
        <v>121</v>
      </c>
    </row>
    <row r="130" spans="1:65" s="2" customFormat="1" ht="25.5" customHeight="1">
      <c r="A130" s="25"/>
      <c r="B130" s="127"/>
      <c r="C130" s="128" t="s">
        <v>122</v>
      </c>
      <c r="D130" s="128" t="s">
        <v>100</v>
      </c>
      <c r="E130" s="129" t="s">
        <v>123</v>
      </c>
      <c r="F130" s="130" t="s">
        <v>124</v>
      </c>
      <c r="G130" s="131" t="s">
        <v>103</v>
      </c>
      <c r="H130" s="132">
        <v>100.639</v>
      </c>
      <c r="I130" s="133">
        <v>0</v>
      </c>
      <c r="J130" s="133">
        <f t="shared" si="0"/>
        <v>0</v>
      </c>
      <c r="K130" s="134"/>
      <c r="L130" s="26"/>
      <c r="M130" s="135" t="s">
        <v>1</v>
      </c>
      <c r="N130" s="136" t="s">
        <v>32</v>
      </c>
      <c r="O130" s="137">
        <v>0</v>
      </c>
      <c r="P130" s="137">
        <f t="shared" si="1"/>
        <v>0</v>
      </c>
      <c r="Q130" s="137">
        <v>0</v>
      </c>
      <c r="R130" s="137">
        <f t="shared" si="2"/>
        <v>0</v>
      </c>
      <c r="S130" s="137">
        <v>0</v>
      </c>
      <c r="T130" s="138">
        <f t="shared" si="3"/>
        <v>0</v>
      </c>
      <c r="U130" s="25"/>
      <c r="V130" s="156"/>
      <c r="W130" s="25"/>
      <c r="X130" s="25"/>
      <c r="Y130" s="25"/>
      <c r="Z130" s="25"/>
      <c r="AA130" s="25"/>
      <c r="AB130" s="25"/>
      <c r="AC130" s="25"/>
      <c r="AD130" s="25"/>
      <c r="AE130" s="25"/>
      <c r="AR130" s="139" t="s">
        <v>104</v>
      </c>
      <c r="AT130" s="139" t="s">
        <v>100</v>
      </c>
      <c r="AU130" s="139" t="s">
        <v>74</v>
      </c>
      <c r="AY130" s="13" t="s">
        <v>99</v>
      </c>
      <c r="BE130" s="140">
        <f t="shared" si="4"/>
        <v>0</v>
      </c>
      <c r="BF130" s="140">
        <f t="shared" si="5"/>
        <v>0</v>
      </c>
      <c r="BG130" s="140">
        <f t="shared" si="6"/>
        <v>0</v>
      </c>
      <c r="BH130" s="140">
        <f t="shared" si="7"/>
        <v>0</v>
      </c>
      <c r="BI130" s="140">
        <f t="shared" si="8"/>
        <v>0</v>
      </c>
      <c r="BJ130" s="13" t="s">
        <v>105</v>
      </c>
      <c r="BK130" s="140">
        <f t="shared" si="9"/>
        <v>0</v>
      </c>
      <c r="BL130" s="13" t="s">
        <v>104</v>
      </c>
      <c r="BM130" s="139" t="s">
        <v>125</v>
      </c>
    </row>
    <row r="131" spans="1:65" s="2" customFormat="1" ht="16.5" customHeight="1">
      <c r="A131" s="25"/>
      <c r="B131" s="127"/>
      <c r="C131" s="128" t="s">
        <v>114</v>
      </c>
      <c r="D131" s="128" t="s">
        <v>100</v>
      </c>
      <c r="E131" s="129" t="s">
        <v>126</v>
      </c>
      <c r="F131" s="130" t="s">
        <v>127</v>
      </c>
      <c r="G131" s="131" t="s">
        <v>103</v>
      </c>
      <c r="H131" s="132">
        <v>100.639</v>
      </c>
      <c r="I131" s="133">
        <v>0</v>
      </c>
      <c r="J131" s="133">
        <f t="shared" si="0"/>
        <v>0</v>
      </c>
      <c r="K131" s="134"/>
      <c r="L131" s="26"/>
      <c r="M131" s="135" t="s">
        <v>1</v>
      </c>
      <c r="N131" s="136" t="s">
        <v>32</v>
      </c>
      <c r="O131" s="137">
        <v>0</v>
      </c>
      <c r="P131" s="137">
        <f t="shared" si="1"/>
        <v>0</v>
      </c>
      <c r="Q131" s="137">
        <v>0</v>
      </c>
      <c r="R131" s="137">
        <f t="shared" si="2"/>
        <v>0</v>
      </c>
      <c r="S131" s="137">
        <v>0</v>
      </c>
      <c r="T131" s="138">
        <f t="shared" si="3"/>
        <v>0</v>
      </c>
      <c r="U131" s="25"/>
      <c r="V131" s="156"/>
      <c r="W131" s="25"/>
      <c r="X131" s="25"/>
      <c r="Y131" s="25"/>
      <c r="Z131" s="25"/>
      <c r="AA131" s="25"/>
      <c r="AB131" s="25"/>
      <c r="AC131" s="25"/>
      <c r="AD131" s="25"/>
      <c r="AE131" s="25"/>
      <c r="AR131" s="139" t="s">
        <v>104</v>
      </c>
      <c r="AT131" s="139" t="s">
        <v>100</v>
      </c>
      <c r="AU131" s="139" t="s">
        <v>74</v>
      </c>
      <c r="AY131" s="13" t="s">
        <v>99</v>
      </c>
      <c r="BE131" s="140">
        <f t="shared" si="4"/>
        <v>0</v>
      </c>
      <c r="BF131" s="140">
        <f t="shared" si="5"/>
        <v>0</v>
      </c>
      <c r="BG131" s="140">
        <f t="shared" si="6"/>
        <v>0</v>
      </c>
      <c r="BH131" s="140">
        <f t="shared" si="7"/>
        <v>0</v>
      </c>
      <c r="BI131" s="140">
        <f t="shared" si="8"/>
        <v>0</v>
      </c>
      <c r="BJ131" s="13" t="s">
        <v>105</v>
      </c>
      <c r="BK131" s="140">
        <f t="shared" si="9"/>
        <v>0</v>
      </c>
      <c r="BL131" s="13" t="s">
        <v>104</v>
      </c>
      <c r="BM131" s="139" t="s">
        <v>128</v>
      </c>
    </row>
    <row r="132" spans="1:65" s="2" customFormat="1" ht="16.5" customHeight="1">
      <c r="A132" s="25"/>
      <c r="B132" s="127"/>
      <c r="C132" s="128" t="s">
        <v>129</v>
      </c>
      <c r="D132" s="128" t="s">
        <v>100</v>
      </c>
      <c r="E132" s="129" t="s">
        <v>130</v>
      </c>
      <c r="F132" s="130" t="s">
        <v>131</v>
      </c>
      <c r="G132" s="131" t="s">
        <v>103</v>
      </c>
      <c r="H132" s="132">
        <v>100.639</v>
      </c>
      <c r="I132" s="133">
        <v>0</v>
      </c>
      <c r="J132" s="133">
        <f t="shared" si="0"/>
        <v>0</v>
      </c>
      <c r="K132" s="134"/>
      <c r="L132" s="26"/>
      <c r="M132" s="135" t="s">
        <v>1</v>
      </c>
      <c r="N132" s="136" t="s">
        <v>32</v>
      </c>
      <c r="O132" s="137">
        <v>0</v>
      </c>
      <c r="P132" s="137">
        <f t="shared" si="1"/>
        <v>0</v>
      </c>
      <c r="Q132" s="137">
        <v>0</v>
      </c>
      <c r="R132" s="137">
        <f t="shared" si="2"/>
        <v>0</v>
      </c>
      <c r="S132" s="137">
        <v>0</v>
      </c>
      <c r="T132" s="138">
        <f t="shared" si="3"/>
        <v>0</v>
      </c>
      <c r="U132" s="25"/>
      <c r="V132" s="156"/>
      <c r="W132" s="25"/>
      <c r="X132" s="25"/>
      <c r="Y132" s="25"/>
      <c r="Z132" s="25"/>
      <c r="AA132" s="25"/>
      <c r="AB132" s="25"/>
      <c r="AC132" s="25"/>
      <c r="AD132" s="25"/>
      <c r="AE132" s="25"/>
      <c r="AR132" s="139" t="s">
        <v>104</v>
      </c>
      <c r="AT132" s="139" t="s">
        <v>100</v>
      </c>
      <c r="AU132" s="139" t="s">
        <v>74</v>
      </c>
      <c r="AY132" s="13" t="s">
        <v>99</v>
      </c>
      <c r="BE132" s="140">
        <f t="shared" si="4"/>
        <v>0</v>
      </c>
      <c r="BF132" s="140">
        <f t="shared" si="5"/>
        <v>0</v>
      </c>
      <c r="BG132" s="140">
        <f t="shared" si="6"/>
        <v>0</v>
      </c>
      <c r="BH132" s="140">
        <f t="shared" si="7"/>
        <v>0</v>
      </c>
      <c r="BI132" s="140">
        <f t="shared" si="8"/>
        <v>0</v>
      </c>
      <c r="BJ132" s="13" t="s">
        <v>105</v>
      </c>
      <c r="BK132" s="140">
        <f t="shared" si="9"/>
        <v>0</v>
      </c>
      <c r="BL132" s="13" t="s">
        <v>104</v>
      </c>
      <c r="BM132" s="139" t="s">
        <v>132</v>
      </c>
    </row>
    <row r="133" spans="1:65" s="2" customFormat="1" ht="29.25" customHeight="1">
      <c r="A133" s="25"/>
      <c r="B133" s="127"/>
      <c r="C133" s="128">
        <v>10</v>
      </c>
      <c r="D133" s="128" t="s">
        <v>100</v>
      </c>
      <c r="E133" s="129" t="s">
        <v>133</v>
      </c>
      <c r="F133" s="130" t="s">
        <v>134</v>
      </c>
      <c r="G133" s="131" t="s">
        <v>103</v>
      </c>
      <c r="H133" s="132">
        <v>18</v>
      </c>
      <c r="I133" s="133">
        <v>0</v>
      </c>
      <c r="J133" s="133">
        <f t="shared" si="0"/>
        <v>0</v>
      </c>
      <c r="K133" s="134"/>
      <c r="L133" s="26"/>
      <c r="M133" s="135" t="s">
        <v>1</v>
      </c>
      <c r="N133" s="136" t="s">
        <v>32</v>
      </c>
      <c r="O133" s="137">
        <v>0</v>
      </c>
      <c r="P133" s="137">
        <f t="shared" si="1"/>
        <v>0</v>
      </c>
      <c r="Q133" s="137">
        <v>0</v>
      </c>
      <c r="R133" s="137">
        <f t="shared" si="2"/>
        <v>0</v>
      </c>
      <c r="S133" s="137">
        <v>0</v>
      </c>
      <c r="T133" s="138">
        <f t="shared" si="3"/>
        <v>0</v>
      </c>
      <c r="U133" s="25"/>
      <c r="V133" s="156"/>
      <c r="W133" s="25"/>
      <c r="X133" s="25"/>
      <c r="Y133" s="25"/>
      <c r="Z133" s="25"/>
      <c r="AA133" s="25"/>
      <c r="AB133" s="25"/>
      <c r="AC133" s="25"/>
      <c r="AD133" s="25"/>
      <c r="AE133" s="25"/>
      <c r="AR133" s="139" t="s">
        <v>104</v>
      </c>
      <c r="AT133" s="139" t="s">
        <v>100</v>
      </c>
      <c r="AU133" s="139" t="s">
        <v>74</v>
      </c>
      <c r="AY133" s="13" t="s">
        <v>99</v>
      </c>
      <c r="BE133" s="140">
        <f t="shared" si="4"/>
        <v>0</v>
      </c>
      <c r="BF133" s="140">
        <f t="shared" si="5"/>
        <v>0</v>
      </c>
      <c r="BG133" s="140">
        <f t="shared" si="6"/>
        <v>0</v>
      </c>
      <c r="BH133" s="140">
        <f t="shared" si="7"/>
        <v>0</v>
      </c>
      <c r="BI133" s="140">
        <f t="shared" si="8"/>
        <v>0</v>
      </c>
      <c r="BJ133" s="13" t="s">
        <v>105</v>
      </c>
      <c r="BK133" s="140">
        <f t="shared" si="9"/>
        <v>0</v>
      </c>
      <c r="BL133" s="13" t="s">
        <v>104</v>
      </c>
      <c r="BM133" s="139" t="s">
        <v>135</v>
      </c>
    </row>
    <row r="134" spans="1:65" s="2" customFormat="1" ht="16.5" customHeight="1">
      <c r="A134" s="25"/>
      <c r="B134" s="127"/>
      <c r="C134" s="128">
        <v>11</v>
      </c>
      <c r="D134" s="128" t="s">
        <v>100</v>
      </c>
      <c r="E134" s="129" t="s">
        <v>136</v>
      </c>
      <c r="F134" s="130" t="s">
        <v>137</v>
      </c>
      <c r="G134" s="131" t="s">
        <v>138</v>
      </c>
      <c r="H134" s="132">
        <v>330</v>
      </c>
      <c r="I134" s="133">
        <v>0</v>
      </c>
      <c r="J134" s="133">
        <f t="shared" si="0"/>
        <v>0</v>
      </c>
      <c r="K134" s="134"/>
      <c r="L134" s="26"/>
      <c r="M134" s="135" t="s">
        <v>1</v>
      </c>
      <c r="N134" s="136" t="s">
        <v>32</v>
      </c>
      <c r="O134" s="137">
        <v>0</v>
      </c>
      <c r="P134" s="137">
        <f t="shared" si="1"/>
        <v>0</v>
      </c>
      <c r="Q134" s="137">
        <v>0</v>
      </c>
      <c r="R134" s="137">
        <f t="shared" si="2"/>
        <v>0</v>
      </c>
      <c r="S134" s="137">
        <v>0</v>
      </c>
      <c r="T134" s="138">
        <f t="shared" si="3"/>
        <v>0</v>
      </c>
      <c r="U134" s="25"/>
      <c r="V134" s="156"/>
      <c r="W134" s="25"/>
      <c r="X134" s="25"/>
      <c r="Y134" s="25"/>
      <c r="Z134" s="25"/>
      <c r="AA134" s="25"/>
      <c r="AB134" s="25"/>
      <c r="AC134" s="25"/>
      <c r="AD134" s="25"/>
      <c r="AE134" s="25"/>
      <c r="AR134" s="139" t="s">
        <v>104</v>
      </c>
      <c r="AT134" s="139" t="s">
        <v>100</v>
      </c>
      <c r="AU134" s="139" t="s">
        <v>74</v>
      </c>
      <c r="AY134" s="13" t="s">
        <v>99</v>
      </c>
      <c r="BE134" s="140">
        <f t="shared" si="4"/>
        <v>0</v>
      </c>
      <c r="BF134" s="140">
        <f t="shared" si="5"/>
        <v>0</v>
      </c>
      <c r="BG134" s="140">
        <f t="shared" si="6"/>
        <v>0</v>
      </c>
      <c r="BH134" s="140">
        <f t="shared" si="7"/>
        <v>0</v>
      </c>
      <c r="BI134" s="140">
        <f t="shared" si="8"/>
        <v>0</v>
      </c>
      <c r="BJ134" s="13" t="s">
        <v>105</v>
      </c>
      <c r="BK134" s="140">
        <f t="shared" si="9"/>
        <v>0</v>
      </c>
      <c r="BL134" s="13" t="s">
        <v>104</v>
      </c>
      <c r="BM134" s="139" t="s">
        <v>139</v>
      </c>
    </row>
    <row r="135" spans="1:65" s="2" customFormat="1" ht="16.5" customHeight="1">
      <c r="A135" s="25"/>
      <c r="B135" s="127"/>
      <c r="C135" s="128">
        <v>12</v>
      </c>
      <c r="D135" s="128" t="s">
        <v>100</v>
      </c>
      <c r="E135" s="129" t="s">
        <v>140</v>
      </c>
      <c r="F135" s="130" t="s">
        <v>141</v>
      </c>
      <c r="G135" s="131" t="s">
        <v>138</v>
      </c>
      <c r="H135" s="132">
        <v>660</v>
      </c>
      <c r="I135" s="133">
        <v>0</v>
      </c>
      <c r="J135" s="133">
        <f t="shared" si="0"/>
        <v>0</v>
      </c>
      <c r="K135" s="134"/>
      <c r="L135" s="26"/>
      <c r="M135" s="135" t="s">
        <v>1</v>
      </c>
      <c r="N135" s="136" t="s">
        <v>32</v>
      </c>
      <c r="O135" s="137">
        <v>0</v>
      </c>
      <c r="P135" s="137">
        <f t="shared" si="1"/>
        <v>0</v>
      </c>
      <c r="Q135" s="137">
        <v>0</v>
      </c>
      <c r="R135" s="137">
        <f t="shared" si="2"/>
        <v>0</v>
      </c>
      <c r="S135" s="137">
        <v>0</v>
      </c>
      <c r="T135" s="138">
        <f t="shared" si="3"/>
        <v>0</v>
      </c>
      <c r="U135" s="25"/>
      <c r="V135" s="156"/>
      <c r="W135" s="25"/>
      <c r="X135" s="25"/>
      <c r="Y135" s="25"/>
      <c r="Z135" s="25"/>
      <c r="AA135" s="25"/>
      <c r="AB135" s="25"/>
      <c r="AC135" s="25"/>
      <c r="AD135" s="25"/>
      <c r="AE135" s="25"/>
      <c r="AR135" s="139" t="s">
        <v>104</v>
      </c>
      <c r="AT135" s="139" t="s">
        <v>100</v>
      </c>
      <c r="AU135" s="139" t="s">
        <v>74</v>
      </c>
      <c r="AY135" s="13" t="s">
        <v>99</v>
      </c>
      <c r="BE135" s="140">
        <f t="shared" si="4"/>
        <v>0</v>
      </c>
      <c r="BF135" s="140">
        <f t="shared" si="5"/>
        <v>0</v>
      </c>
      <c r="BG135" s="140">
        <f t="shared" si="6"/>
        <v>0</v>
      </c>
      <c r="BH135" s="140">
        <f t="shared" si="7"/>
        <v>0</v>
      </c>
      <c r="BI135" s="140">
        <f t="shared" si="8"/>
        <v>0</v>
      </c>
      <c r="BJ135" s="13" t="s">
        <v>105</v>
      </c>
      <c r="BK135" s="140">
        <f t="shared" si="9"/>
        <v>0</v>
      </c>
      <c r="BL135" s="13" t="s">
        <v>104</v>
      </c>
      <c r="BM135" s="139" t="s">
        <v>142</v>
      </c>
    </row>
    <row r="136" spans="1:65" s="2" customFormat="1" ht="26.25" customHeight="1">
      <c r="A136" s="25"/>
      <c r="B136" s="127"/>
      <c r="C136" s="128">
        <v>13</v>
      </c>
      <c r="D136" s="128" t="s">
        <v>100</v>
      </c>
      <c r="E136" s="129" t="s">
        <v>143</v>
      </c>
      <c r="F136" s="130" t="s">
        <v>144</v>
      </c>
      <c r="G136" s="131" t="s">
        <v>138</v>
      </c>
      <c r="H136" s="132">
        <v>330</v>
      </c>
      <c r="I136" s="133">
        <v>0</v>
      </c>
      <c r="J136" s="133">
        <f t="shared" si="0"/>
        <v>0</v>
      </c>
      <c r="K136" s="134"/>
      <c r="L136" s="26"/>
      <c r="M136" s="135" t="s">
        <v>1</v>
      </c>
      <c r="N136" s="136" t="s">
        <v>32</v>
      </c>
      <c r="O136" s="137">
        <v>0</v>
      </c>
      <c r="P136" s="137">
        <f t="shared" si="1"/>
        <v>0</v>
      </c>
      <c r="Q136" s="137">
        <v>0</v>
      </c>
      <c r="R136" s="137">
        <f t="shared" si="2"/>
        <v>0</v>
      </c>
      <c r="S136" s="137">
        <v>0</v>
      </c>
      <c r="T136" s="138">
        <f t="shared" si="3"/>
        <v>0</v>
      </c>
      <c r="U136" s="25"/>
      <c r="V136" s="156"/>
      <c r="W136" s="25"/>
      <c r="X136" s="25"/>
      <c r="Y136" s="25"/>
      <c r="Z136" s="25"/>
      <c r="AA136" s="25"/>
      <c r="AB136" s="25"/>
      <c r="AC136" s="25"/>
      <c r="AD136" s="25"/>
      <c r="AE136" s="25"/>
      <c r="AR136" s="139" t="s">
        <v>104</v>
      </c>
      <c r="AT136" s="139" t="s">
        <v>100</v>
      </c>
      <c r="AU136" s="139" t="s">
        <v>74</v>
      </c>
      <c r="AY136" s="13" t="s">
        <v>99</v>
      </c>
      <c r="BE136" s="140">
        <f t="shared" si="4"/>
        <v>0</v>
      </c>
      <c r="BF136" s="140">
        <f t="shared" si="5"/>
        <v>0</v>
      </c>
      <c r="BG136" s="140">
        <f t="shared" si="6"/>
        <v>0</v>
      </c>
      <c r="BH136" s="140">
        <f t="shared" si="7"/>
        <v>0</v>
      </c>
      <c r="BI136" s="140">
        <f t="shared" si="8"/>
        <v>0</v>
      </c>
      <c r="BJ136" s="13" t="s">
        <v>105</v>
      </c>
      <c r="BK136" s="140">
        <f t="shared" si="9"/>
        <v>0</v>
      </c>
      <c r="BL136" s="13" t="s">
        <v>104</v>
      </c>
      <c r="BM136" s="139" t="s">
        <v>145</v>
      </c>
    </row>
    <row r="137" spans="1:65" s="2" customFormat="1" ht="16.5" customHeight="1">
      <c r="A137" s="25"/>
      <c r="B137" s="127"/>
      <c r="C137" s="141">
        <v>14</v>
      </c>
      <c r="D137" s="141" t="s">
        <v>146</v>
      </c>
      <c r="E137" s="142" t="s">
        <v>147</v>
      </c>
      <c r="F137" s="143" t="s">
        <v>148</v>
      </c>
      <c r="G137" s="144" t="s">
        <v>149</v>
      </c>
      <c r="H137" s="145">
        <v>10.395</v>
      </c>
      <c r="I137" s="146">
        <v>0</v>
      </c>
      <c r="J137" s="146">
        <f t="shared" si="0"/>
        <v>0</v>
      </c>
      <c r="K137" s="147"/>
      <c r="L137" s="148"/>
      <c r="M137" s="149" t="s">
        <v>1</v>
      </c>
      <c r="N137" s="150" t="s">
        <v>32</v>
      </c>
      <c r="O137" s="137">
        <v>0</v>
      </c>
      <c r="P137" s="137">
        <f t="shared" si="1"/>
        <v>0</v>
      </c>
      <c r="Q137" s="137">
        <v>1E-3</v>
      </c>
      <c r="R137" s="137">
        <f t="shared" si="2"/>
        <v>1.0395E-2</v>
      </c>
      <c r="S137" s="137">
        <v>0</v>
      </c>
      <c r="T137" s="138">
        <f t="shared" si="3"/>
        <v>0</v>
      </c>
      <c r="U137" s="25"/>
      <c r="V137" s="156"/>
      <c r="W137" s="25"/>
      <c r="X137" s="25"/>
      <c r="Y137" s="25"/>
      <c r="Z137" s="25"/>
      <c r="AA137" s="25"/>
      <c r="AB137" s="25"/>
      <c r="AC137" s="25"/>
      <c r="AD137" s="25"/>
      <c r="AE137" s="25"/>
      <c r="AR137" s="139" t="s">
        <v>114</v>
      </c>
      <c r="AT137" s="139" t="s">
        <v>146</v>
      </c>
      <c r="AU137" s="139" t="s">
        <v>74</v>
      </c>
      <c r="AY137" s="13" t="s">
        <v>99</v>
      </c>
      <c r="BE137" s="140">
        <f t="shared" si="4"/>
        <v>0</v>
      </c>
      <c r="BF137" s="140">
        <f t="shared" si="5"/>
        <v>0</v>
      </c>
      <c r="BG137" s="140">
        <f t="shared" si="6"/>
        <v>0</v>
      </c>
      <c r="BH137" s="140">
        <f t="shared" si="7"/>
        <v>0</v>
      </c>
      <c r="BI137" s="140">
        <f t="shared" si="8"/>
        <v>0</v>
      </c>
      <c r="BJ137" s="13" t="s">
        <v>105</v>
      </c>
      <c r="BK137" s="140">
        <f t="shared" si="9"/>
        <v>0</v>
      </c>
      <c r="BL137" s="13" t="s">
        <v>104</v>
      </c>
      <c r="BM137" s="139" t="s">
        <v>150</v>
      </c>
    </row>
    <row r="138" spans="1:65" s="11" customFormat="1" ht="25.9" customHeight="1">
      <c r="B138" s="117"/>
      <c r="D138" s="118" t="s">
        <v>65</v>
      </c>
      <c r="E138" s="119" t="s">
        <v>105</v>
      </c>
      <c r="F138" s="119" t="s">
        <v>151</v>
      </c>
      <c r="J138" s="120">
        <f>SUM(J139:J147)</f>
        <v>0</v>
      </c>
      <c r="L138" s="117"/>
      <c r="M138" s="121"/>
      <c r="N138" s="122"/>
      <c r="O138" s="122"/>
      <c r="P138" s="123">
        <f>SUM(P139:P147)</f>
        <v>2.7353999999999998</v>
      </c>
      <c r="Q138" s="122"/>
      <c r="R138" s="123">
        <f>SUM(R139:R147)</f>
        <v>154.27361999999999</v>
      </c>
      <c r="S138" s="122"/>
      <c r="T138" s="124">
        <f>SUM(T139:T147)</f>
        <v>0</v>
      </c>
      <c r="V138" s="156"/>
      <c r="AR138" s="118" t="s">
        <v>74</v>
      </c>
      <c r="AT138" s="125" t="s">
        <v>65</v>
      </c>
      <c r="AU138" s="125" t="s">
        <v>66</v>
      </c>
      <c r="AY138" s="118" t="s">
        <v>99</v>
      </c>
      <c r="BK138" s="126">
        <f>SUM(BK139:BK147)</f>
        <v>0</v>
      </c>
    </row>
    <row r="139" spans="1:65" s="2" customFormat="1" ht="16.5" customHeight="1">
      <c r="A139" s="25"/>
      <c r="B139" s="127"/>
      <c r="C139" s="128">
        <v>15</v>
      </c>
      <c r="D139" s="128" t="s">
        <v>100</v>
      </c>
      <c r="E139" s="129" t="s">
        <v>152</v>
      </c>
      <c r="F139" s="130" t="s">
        <v>153</v>
      </c>
      <c r="G139" s="131" t="s">
        <v>103</v>
      </c>
      <c r="H139" s="132">
        <v>50.5</v>
      </c>
      <c r="I139" s="133">
        <v>0</v>
      </c>
      <c r="J139" s="133">
        <f t="shared" ref="J139:J147" si="10">ROUND(I139*H139,2)</f>
        <v>0</v>
      </c>
      <c r="K139" s="134"/>
      <c r="L139" s="26"/>
      <c r="M139" s="135" t="s">
        <v>1</v>
      </c>
      <c r="N139" s="136" t="s">
        <v>32</v>
      </c>
      <c r="O139" s="137">
        <v>0</v>
      </c>
      <c r="P139" s="137">
        <f t="shared" ref="P139:P147" si="11">O139*H139</f>
        <v>0</v>
      </c>
      <c r="Q139" s="137">
        <v>1.9205000000000001</v>
      </c>
      <c r="R139" s="137">
        <f t="shared" ref="R139:R147" si="12">Q139*H139</f>
        <v>96.985250000000008</v>
      </c>
      <c r="S139" s="137">
        <v>0</v>
      </c>
      <c r="T139" s="138">
        <f t="shared" ref="T139:T147" si="13">S139*H139</f>
        <v>0</v>
      </c>
      <c r="U139" s="25"/>
      <c r="V139" s="156"/>
      <c r="W139" s="25"/>
      <c r="X139" s="25"/>
      <c r="Y139" s="25"/>
      <c r="Z139" s="25"/>
      <c r="AA139" s="25"/>
      <c r="AB139" s="25"/>
      <c r="AC139" s="25"/>
      <c r="AD139" s="25"/>
      <c r="AE139" s="25"/>
      <c r="AR139" s="139" t="s">
        <v>104</v>
      </c>
      <c r="AT139" s="139" t="s">
        <v>100</v>
      </c>
      <c r="AU139" s="139" t="s">
        <v>74</v>
      </c>
      <c r="AY139" s="13" t="s">
        <v>99</v>
      </c>
      <c r="BE139" s="140">
        <f t="shared" ref="BE139:BE147" si="14">IF(N139="základná",J139,0)</f>
        <v>0</v>
      </c>
      <c r="BF139" s="140">
        <f t="shared" ref="BF139:BF147" si="15">IF(N139="znížená",J139,0)</f>
        <v>0</v>
      </c>
      <c r="BG139" s="140">
        <f t="shared" ref="BG139:BG147" si="16">IF(N139="zákl. prenesená",J139,0)</f>
        <v>0</v>
      </c>
      <c r="BH139" s="140">
        <f t="shared" ref="BH139:BH147" si="17">IF(N139="zníž. prenesená",J139,0)</f>
        <v>0</v>
      </c>
      <c r="BI139" s="140">
        <f t="shared" ref="BI139:BI147" si="18">IF(N139="nulová",J139,0)</f>
        <v>0</v>
      </c>
      <c r="BJ139" s="13" t="s">
        <v>105</v>
      </c>
      <c r="BK139" s="140">
        <f t="shared" ref="BK139:BK147" si="19">ROUND(I139*H139,2)</f>
        <v>0</v>
      </c>
      <c r="BL139" s="13" t="s">
        <v>104</v>
      </c>
      <c r="BM139" s="139" t="s">
        <v>154</v>
      </c>
    </row>
    <row r="140" spans="1:65" s="2" customFormat="1" ht="16.5" customHeight="1">
      <c r="A140" s="25"/>
      <c r="B140" s="127"/>
      <c r="C140" s="128">
        <v>16</v>
      </c>
      <c r="D140" s="128" t="s">
        <v>100</v>
      </c>
      <c r="E140" s="129" t="s">
        <v>155</v>
      </c>
      <c r="F140" s="130" t="s">
        <v>156</v>
      </c>
      <c r="G140" s="131" t="s">
        <v>103</v>
      </c>
      <c r="H140" s="132">
        <v>2.35</v>
      </c>
      <c r="I140" s="133">
        <v>0</v>
      </c>
      <c r="J140" s="133">
        <f t="shared" si="10"/>
        <v>0</v>
      </c>
      <c r="K140" s="134"/>
      <c r="L140" s="26"/>
      <c r="M140" s="135" t="s">
        <v>1</v>
      </c>
      <c r="N140" s="136" t="s">
        <v>32</v>
      </c>
      <c r="O140" s="137">
        <v>1.1639999999999999</v>
      </c>
      <c r="P140" s="137">
        <f t="shared" si="11"/>
        <v>2.7353999999999998</v>
      </c>
      <c r="Q140" s="137">
        <v>1.9205000000000001</v>
      </c>
      <c r="R140" s="137">
        <f t="shared" si="12"/>
        <v>4.5131750000000004</v>
      </c>
      <c r="S140" s="137">
        <v>0</v>
      </c>
      <c r="T140" s="138">
        <f t="shared" si="13"/>
        <v>0</v>
      </c>
      <c r="U140" s="25"/>
      <c r="V140" s="156"/>
      <c r="W140" s="25"/>
      <c r="X140" s="25"/>
      <c r="Y140" s="25"/>
      <c r="Z140" s="25"/>
      <c r="AA140" s="25"/>
      <c r="AB140" s="25"/>
      <c r="AC140" s="25"/>
      <c r="AD140" s="25"/>
      <c r="AE140" s="25"/>
      <c r="AR140" s="139" t="s">
        <v>104</v>
      </c>
      <c r="AT140" s="139" t="s">
        <v>100</v>
      </c>
      <c r="AU140" s="139" t="s">
        <v>74</v>
      </c>
      <c r="AY140" s="13" t="s">
        <v>99</v>
      </c>
      <c r="BE140" s="140">
        <f t="shared" si="14"/>
        <v>0</v>
      </c>
      <c r="BF140" s="140">
        <f t="shared" si="15"/>
        <v>0</v>
      </c>
      <c r="BG140" s="140">
        <f t="shared" si="16"/>
        <v>0</v>
      </c>
      <c r="BH140" s="140">
        <f t="shared" si="17"/>
        <v>0</v>
      </c>
      <c r="BI140" s="140">
        <f t="shared" si="18"/>
        <v>0</v>
      </c>
      <c r="BJ140" s="13" t="s">
        <v>105</v>
      </c>
      <c r="BK140" s="140">
        <f t="shared" si="19"/>
        <v>0</v>
      </c>
      <c r="BL140" s="13" t="s">
        <v>104</v>
      </c>
      <c r="BM140" s="139" t="s">
        <v>157</v>
      </c>
    </row>
    <row r="141" spans="1:65" s="2" customFormat="1" ht="16.5" customHeight="1">
      <c r="A141" s="25"/>
      <c r="B141" s="127"/>
      <c r="C141" s="128">
        <v>17</v>
      </c>
      <c r="D141" s="128" t="s">
        <v>100</v>
      </c>
      <c r="E141" s="129" t="s">
        <v>158</v>
      </c>
      <c r="F141" s="130" t="s">
        <v>159</v>
      </c>
      <c r="G141" s="131" t="s">
        <v>160</v>
      </c>
      <c r="H141" s="132">
        <v>90</v>
      </c>
      <c r="I141" s="133">
        <v>0</v>
      </c>
      <c r="J141" s="133">
        <f t="shared" si="10"/>
        <v>0</v>
      </c>
      <c r="K141" s="134"/>
      <c r="L141" s="26"/>
      <c r="M141" s="135" t="s">
        <v>1</v>
      </c>
      <c r="N141" s="136" t="s">
        <v>32</v>
      </c>
      <c r="O141" s="137">
        <v>0</v>
      </c>
      <c r="P141" s="137">
        <f t="shared" si="11"/>
        <v>0</v>
      </c>
      <c r="Q141" s="137">
        <v>7.7499999999999999E-3</v>
      </c>
      <c r="R141" s="137">
        <f t="shared" si="12"/>
        <v>0.69750000000000001</v>
      </c>
      <c r="S141" s="137">
        <v>0</v>
      </c>
      <c r="T141" s="138">
        <f t="shared" si="13"/>
        <v>0</v>
      </c>
      <c r="U141" s="25"/>
      <c r="V141" s="156"/>
      <c r="W141" s="25"/>
      <c r="X141" s="25"/>
      <c r="Y141" s="25"/>
      <c r="Z141" s="25"/>
      <c r="AA141" s="25"/>
      <c r="AB141" s="25"/>
      <c r="AC141" s="25"/>
      <c r="AD141" s="25"/>
      <c r="AE141" s="25"/>
      <c r="AR141" s="139" t="s">
        <v>104</v>
      </c>
      <c r="AT141" s="139" t="s">
        <v>100</v>
      </c>
      <c r="AU141" s="139" t="s">
        <v>74</v>
      </c>
      <c r="AY141" s="13" t="s">
        <v>99</v>
      </c>
      <c r="BE141" s="140">
        <f t="shared" si="14"/>
        <v>0</v>
      </c>
      <c r="BF141" s="140">
        <f t="shared" si="15"/>
        <v>0</v>
      </c>
      <c r="BG141" s="140">
        <f t="shared" si="16"/>
        <v>0</v>
      </c>
      <c r="BH141" s="140">
        <f t="shared" si="17"/>
        <v>0</v>
      </c>
      <c r="BI141" s="140">
        <f t="shared" si="18"/>
        <v>0</v>
      </c>
      <c r="BJ141" s="13" t="s">
        <v>105</v>
      </c>
      <c r="BK141" s="140">
        <f t="shared" si="19"/>
        <v>0</v>
      </c>
      <c r="BL141" s="13" t="s">
        <v>104</v>
      </c>
      <c r="BM141" s="139" t="s">
        <v>161</v>
      </c>
    </row>
    <row r="142" spans="1:65" s="2" customFormat="1" ht="16.5" customHeight="1">
      <c r="A142" s="25"/>
      <c r="B142" s="127"/>
      <c r="C142" s="128">
        <v>18</v>
      </c>
      <c r="D142" s="128" t="s">
        <v>100</v>
      </c>
      <c r="E142" s="129" t="s">
        <v>162</v>
      </c>
      <c r="F142" s="130" t="s">
        <v>163</v>
      </c>
      <c r="G142" s="131" t="s">
        <v>160</v>
      </c>
      <c r="H142" s="132">
        <v>45</v>
      </c>
      <c r="I142" s="133">
        <v>0</v>
      </c>
      <c r="J142" s="133">
        <f t="shared" si="10"/>
        <v>0</v>
      </c>
      <c r="K142" s="134"/>
      <c r="L142" s="26"/>
      <c r="M142" s="135" t="s">
        <v>1</v>
      </c>
      <c r="N142" s="136" t="s">
        <v>32</v>
      </c>
      <c r="O142" s="137">
        <v>0</v>
      </c>
      <c r="P142" s="137">
        <f t="shared" si="11"/>
        <v>0</v>
      </c>
      <c r="Q142" s="137">
        <v>1.3639999999999999E-2</v>
      </c>
      <c r="R142" s="137">
        <f t="shared" si="12"/>
        <v>0.61380000000000001</v>
      </c>
      <c r="S142" s="137">
        <v>0</v>
      </c>
      <c r="T142" s="138">
        <f t="shared" si="13"/>
        <v>0</v>
      </c>
      <c r="U142" s="25"/>
      <c r="V142" s="156"/>
      <c r="W142" s="25"/>
      <c r="X142" s="25"/>
      <c r="Y142" s="25"/>
      <c r="Z142" s="25"/>
      <c r="AA142" s="25"/>
      <c r="AB142" s="25"/>
      <c r="AC142" s="25"/>
      <c r="AD142" s="25"/>
      <c r="AE142" s="25"/>
      <c r="AR142" s="139" t="s">
        <v>104</v>
      </c>
      <c r="AT142" s="139" t="s">
        <v>100</v>
      </c>
      <c r="AU142" s="139" t="s">
        <v>74</v>
      </c>
      <c r="AY142" s="13" t="s">
        <v>99</v>
      </c>
      <c r="BE142" s="140">
        <f t="shared" si="14"/>
        <v>0</v>
      </c>
      <c r="BF142" s="140">
        <f t="shared" si="15"/>
        <v>0</v>
      </c>
      <c r="BG142" s="140">
        <f t="shared" si="16"/>
        <v>0</v>
      </c>
      <c r="BH142" s="140">
        <f t="shared" si="17"/>
        <v>0</v>
      </c>
      <c r="BI142" s="140">
        <f t="shared" si="18"/>
        <v>0</v>
      </c>
      <c r="BJ142" s="13" t="s">
        <v>105</v>
      </c>
      <c r="BK142" s="140">
        <f t="shared" si="19"/>
        <v>0</v>
      </c>
      <c r="BL142" s="13" t="s">
        <v>104</v>
      </c>
      <c r="BM142" s="139" t="s">
        <v>164</v>
      </c>
    </row>
    <row r="143" spans="1:65" s="2" customFormat="1" ht="16.5" customHeight="1">
      <c r="A143" s="25"/>
      <c r="B143" s="127"/>
      <c r="C143" s="128">
        <v>19</v>
      </c>
      <c r="D143" s="128" t="s">
        <v>100</v>
      </c>
      <c r="E143" s="129" t="s">
        <v>165</v>
      </c>
      <c r="F143" s="130" t="s">
        <v>166</v>
      </c>
      <c r="G143" s="131" t="s">
        <v>138</v>
      </c>
      <c r="H143" s="132">
        <v>610</v>
      </c>
      <c r="I143" s="133">
        <v>0</v>
      </c>
      <c r="J143" s="133">
        <f t="shared" si="10"/>
        <v>0</v>
      </c>
      <c r="K143" s="134"/>
      <c r="L143" s="26"/>
      <c r="M143" s="135" t="s">
        <v>1</v>
      </c>
      <c r="N143" s="136" t="s">
        <v>32</v>
      </c>
      <c r="O143" s="137">
        <v>0</v>
      </c>
      <c r="P143" s="137">
        <f t="shared" si="11"/>
        <v>0</v>
      </c>
      <c r="Q143" s="137">
        <v>0</v>
      </c>
      <c r="R143" s="137">
        <f t="shared" si="12"/>
        <v>0</v>
      </c>
      <c r="S143" s="137">
        <v>0</v>
      </c>
      <c r="T143" s="138">
        <f t="shared" si="13"/>
        <v>0</v>
      </c>
      <c r="U143" s="25"/>
      <c r="V143" s="156"/>
      <c r="W143" s="25"/>
      <c r="X143" s="25"/>
      <c r="Y143" s="25"/>
      <c r="Z143" s="25"/>
      <c r="AA143" s="25"/>
      <c r="AB143" s="25"/>
      <c r="AC143" s="25"/>
      <c r="AD143" s="25"/>
      <c r="AE143" s="25"/>
      <c r="AR143" s="139" t="s">
        <v>104</v>
      </c>
      <c r="AT143" s="139" t="s">
        <v>100</v>
      </c>
      <c r="AU143" s="139" t="s">
        <v>74</v>
      </c>
      <c r="AY143" s="13" t="s">
        <v>99</v>
      </c>
      <c r="BE143" s="140">
        <f t="shared" si="14"/>
        <v>0</v>
      </c>
      <c r="BF143" s="140">
        <f t="shared" si="15"/>
        <v>0</v>
      </c>
      <c r="BG143" s="140">
        <f t="shared" si="16"/>
        <v>0</v>
      </c>
      <c r="BH143" s="140">
        <f t="shared" si="17"/>
        <v>0</v>
      </c>
      <c r="BI143" s="140">
        <f t="shared" si="18"/>
        <v>0</v>
      </c>
      <c r="BJ143" s="13" t="s">
        <v>105</v>
      </c>
      <c r="BK143" s="140">
        <f t="shared" si="19"/>
        <v>0</v>
      </c>
      <c r="BL143" s="13" t="s">
        <v>104</v>
      </c>
      <c r="BM143" s="139" t="s">
        <v>167</v>
      </c>
    </row>
    <row r="144" spans="1:65" s="2" customFormat="1" ht="30" customHeight="1">
      <c r="A144" s="25"/>
      <c r="B144" s="127"/>
      <c r="C144" s="128">
        <v>20</v>
      </c>
      <c r="D144" s="128" t="s">
        <v>100</v>
      </c>
      <c r="E144" s="129" t="s">
        <v>168</v>
      </c>
      <c r="F144" s="130" t="s">
        <v>169</v>
      </c>
      <c r="G144" s="131" t="s">
        <v>103</v>
      </c>
      <c r="H144" s="132">
        <v>5.5</v>
      </c>
      <c r="I144" s="133">
        <v>0</v>
      </c>
      <c r="J144" s="133">
        <f t="shared" si="10"/>
        <v>0</v>
      </c>
      <c r="K144" s="134"/>
      <c r="L144" s="26"/>
      <c r="M144" s="135" t="s">
        <v>1</v>
      </c>
      <c r="N144" s="136" t="s">
        <v>32</v>
      </c>
      <c r="O144" s="137">
        <v>0</v>
      </c>
      <c r="P144" s="137">
        <f t="shared" si="11"/>
        <v>0</v>
      </c>
      <c r="Q144" s="137">
        <v>1.8180000000000001</v>
      </c>
      <c r="R144" s="137">
        <f t="shared" si="12"/>
        <v>9.9990000000000006</v>
      </c>
      <c r="S144" s="137">
        <v>0</v>
      </c>
      <c r="T144" s="138">
        <f t="shared" si="13"/>
        <v>0</v>
      </c>
      <c r="U144" s="25"/>
      <c r="V144" s="156"/>
      <c r="W144" s="25"/>
      <c r="X144" s="25"/>
      <c r="Y144" s="25"/>
      <c r="Z144" s="25"/>
      <c r="AA144" s="25"/>
      <c r="AB144" s="25"/>
      <c r="AC144" s="25"/>
      <c r="AD144" s="25"/>
      <c r="AE144" s="25"/>
      <c r="AR144" s="139" t="s">
        <v>104</v>
      </c>
      <c r="AT144" s="139" t="s">
        <v>100</v>
      </c>
      <c r="AU144" s="139" t="s">
        <v>74</v>
      </c>
      <c r="AY144" s="13" t="s">
        <v>99</v>
      </c>
      <c r="BE144" s="140">
        <f t="shared" si="14"/>
        <v>0</v>
      </c>
      <c r="BF144" s="140">
        <f t="shared" si="15"/>
        <v>0</v>
      </c>
      <c r="BG144" s="140">
        <f t="shared" si="16"/>
        <v>0</v>
      </c>
      <c r="BH144" s="140">
        <f t="shared" si="17"/>
        <v>0</v>
      </c>
      <c r="BI144" s="140">
        <f t="shared" si="18"/>
        <v>0</v>
      </c>
      <c r="BJ144" s="13" t="s">
        <v>105</v>
      </c>
      <c r="BK144" s="140">
        <f t="shared" si="19"/>
        <v>0</v>
      </c>
      <c r="BL144" s="13" t="s">
        <v>104</v>
      </c>
      <c r="BM144" s="139" t="s">
        <v>170</v>
      </c>
    </row>
    <row r="145" spans="1:65" s="2" customFormat="1" ht="16.5" customHeight="1">
      <c r="A145" s="25"/>
      <c r="B145" s="127"/>
      <c r="C145" s="128">
        <v>21</v>
      </c>
      <c r="D145" s="128" t="s">
        <v>100</v>
      </c>
      <c r="E145" s="129" t="s">
        <v>171</v>
      </c>
      <c r="F145" s="130" t="s">
        <v>172</v>
      </c>
      <c r="G145" s="131" t="s">
        <v>103</v>
      </c>
      <c r="H145" s="132">
        <v>17.5</v>
      </c>
      <c r="I145" s="133">
        <v>0</v>
      </c>
      <c r="J145" s="133">
        <f t="shared" si="10"/>
        <v>0</v>
      </c>
      <c r="K145" s="134"/>
      <c r="L145" s="26"/>
      <c r="M145" s="135" t="s">
        <v>1</v>
      </c>
      <c r="N145" s="136" t="s">
        <v>32</v>
      </c>
      <c r="O145" s="137">
        <v>0</v>
      </c>
      <c r="P145" s="137">
        <f t="shared" si="11"/>
        <v>0</v>
      </c>
      <c r="Q145" s="137">
        <v>2.35745</v>
      </c>
      <c r="R145" s="137">
        <f t="shared" si="12"/>
        <v>41.255375000000001</v>
      </c>
      <c r="S145" s="137">
        <v>0</v>
      </c>
      <c r="T145" s="138">
        <f t="shared" si="13"/>
        <v>0</v>
      </c>
      <c r="U145" s="25"/>
      <c r="V145" s="156"/>
      <c r="W145" s="25"/>
      <c r="X145" s="25"/>
      <c r="Y145" s="25"/>
      <c r="Z145" s="25"/>
      <c r="AA145" s="25"/>
      <c r="AB145" s="25"/>
      <c r="AC145" s="25"/>
      <c r="AD145" s="25"/>
      <c r="AE145" s="25"/>
      <c r="AR145" s="139" t="s">
        <v>104</v>
      </c>
      <c r="AT145" s="139" t="s">
        <v>100</v>
      </c>
      <c r="AU145" s="139" t="s">
        <v>74</v>
      </c>
      <c r="AY145" s="13" t="s">
        <v>99</v>
      </c>
      <c r="BE145" s="140">
        <f t="shared" si="14"/>
        <v>0</v>
      </c>
      <c r="BF145" s="140">
        <f t="shared" si="15"/>
        <v>0</v>
      </c>
      <c r="BG145" s="140">
        <f t="shared" si="16"/>
        <v>0</v>
      </c>
      <c r="BH145" s="140">
        <f t="shared" si="17"/>
        <v>0</v>
      </c>
      <c r="BI145" s="140">
        <f t="shared" si="18"/>
        <v>0</v>
      </c>
      <c r="BJ145" s="13" t="s">
        <v>105</v>
      </c>
      <c r="BK145" s="140">
        <f t="shared" si="19"/>
        <v>0</v>
      </c>
      <c r="BL145" s="13" t="s">
        <v>104</v>
      </c>
      <c r="BM145" s="139" t="s">
        <v>173</v>
      </c>
    </row>
    <row r="146" spans="1:65" s="2" customFormat="1" ht="27.75" customHeight="1">
      <c r="A146" s="25"/>
      <c r="B146" s="127"/>
      <c r="C146" s="128">
        <v>22</v>
      </c>
      <c r="D146" s="128" t="s">
        <v>100</v>
      </c>
      <c r="E146" s="129" t="s">
        <v>174</v>
      </c>
      <c r="F146" s="130" t="s">
        <v>175</v>
      </c>
      <c r="G146" s="131" t="s">
        <v>176</v>
      </c>
      <c r="H146" s="132">
        <v>54</v>
      </c>
      <c r="I146" s="133">
        <v>0</v>
      </c>
      <c r="J146" s="133">
        <f t="shared" si="10"/>
        <v>0</v>
      </c>
      <c r="K146" s="134"/>
      <c r="L146" s="26"/>
      <c r="M146" s="135" t="s">
        <v>1</v>
      </c>
      <c r="N146" s="136" t="s">
        <v>32</v>
      </c>
      <c r="O146" s="137">
        <v>0</v>
      </c>
      <c r="P146" s="137">
        <f t="shared" si="11"/>
        <v>0</v>
      </c>
      <c r="Q146" s="137">
        <v>3.8800000000000002E-3</v>
      </c>
      <c r="R146" s="137">
        <f t="shared" si="12"/>
        <v>0.20952000000000001</v>
      </c>
      <c r="S146" s="137">
        <v>0</v>
      </c>
      <c r="T146" s="138">
        <f t="shared" si="13"/>
        <v>0</v>
      </c>
      <c r="U146" s="25"/>
      <c r="V146" s="156"/>
      <c r="W146" s="25"/>
      <c r="X146" s="25"/>
      <c r="Y146" s="25"/>
      <c r="Z146" s="25"/>
      <c r="AA146" s="25"/>
      <c r="AB146" s="25"/>
      <c r="AC146" s="25"/>
      <c r="AD146" s="25"/>
      <c r="AE146" s="25"/>
      <c r="AR146" s="139" t="s">
        <v>104</v>
      </c>
      <c r="AT146" s="139" t="s">
        <v>100</v>
      </c>
      <c r="AU146" s="139" t="s">
        <v>74</v>
      </c>
      <c r="AY146" s="13" t="s">
        <v>99</v>
      </c>
      <c r="BE146" s="140">
        <f t="shared" si="14"/>
        <v>0</v>
      </c>
      <c r="BF146" s="140">
        <f t="shared" si="15"/>
        <v>0</v>
      </c>
      <c r="BG146" s="140">
        <f t="shared" si="16"/>
        <v>0</v>
      </c>
      <c r="BH146" s="140">
        <f t="shared" si="17"/>
        <v>0</v>
      </c>
      <c r="BI146" s="140">
        <f t="shared" si="18"/>
        <v>0</v>
      </c>
      <c r="BJ146" s="13" t="s">
        <v>105</v>
      </c>
      <c r="BK146" s="140">
        <f t="shared" si="19"/>
        <v>0</v>
      </c>
      <c r="BL146" s="13" t="s">
        <v>104</v>
      </c>
      <c r="BM146" s="139" t="s">
        <v>177</v>
      </c>
    </row>
    <row r="147" spans="1:65" s="2" customFormat="1" ht="28.5" customHeight="1">
      <c r="A147" s="25"/>
      <c r="B147" s="127"/>
      <c r="C147" s="128">
        <v>23</v>
      </c>
      <c r="D147" s="128" t="s">
        <v>100</v>
      </c>
      <c r="E147" s="129" t="s">
        <v>178</v>
      </c>
      <c r="F147" s="130" t="s">
        <v>179</v>
      </c>
      <c r="G147" s="131" t="s">
        <v>176</v>
      </c>
      <c r="H147" s="132">
        <v>54</v>
      </c>
      <c r="I147" s="133">
        <v>0</v>
      </c>
      <c r="J147" s="133">
        <f t="shared" si="10"/>
        <v>0</v>
      </c>
      <c r="K147" s="134"/>
      <c r="L147" s="26"/>
      <c r="M147" s="135" t="s">
        <v>1</v>
      </c>
      <c r="N147" s="136" t="s">
        <v>32</v>
      </c>
      <c r="O147" s="137">
        <v>0</v>
      </c>
      <c r="P147" s="137">
        <f t="shared" si="11"/>
        <v>0</v>
      </c>
      <c r="Q147" s="137">
        <v>0</v>
      </c>
      <c r="R147" s="137">
        <f t="shared" si="12"/>
        <v>0</v>
      </c>
      <c r="S147" s="137">
        <v>0</v>
      </c>
      <c r="T147" s="138">
        <f t="shared" si="13"/>
        <v>0</v>
      </c>
      <c r="U147" s="25"/>
      <c r="V147" s="156"/>
      <c r="W147" s="25"/>
      <c r="X147" s="25"/>
      <c r="Y147" s="25"/>
      <c r="Z147" s="25"/>
      <c r="AA147" s="25"/>
      <c r="AB147" s="25"/>
      <c r="AC147" s="25"/>
      <c r="AD147" s="25"/>
      <c r="AE147" s="25"/>
      <c r="AR147" s="139" t="s">
        <v>104</v>
      </c>
      <c r="AT147" s="139" t="s">
        <v>100</v>
      </c>
      <c r="AU147" s="139" t="s">
        <v>74</v>
      </c>
      <c r="AY147" s="13" t="s">
        <v>99</v>
      </c>
      <c r="BE147" s="140">
        <f t="shared" si="14"/>
        <v>0</v>
      </c>
      <c r="BF147" s="140">
        <f t="shared" si="15"/>
        <v>0</v>
      </c>
      <c r="BG147" s="140">
        <f t="shared" si="16"/>
        <v>0</v>
      </c>
      <c r="BH147" s="140">
        <f t="shared" si="17"/>
        <v>0</v>
      </c>
      <c r="BI147" s="140">
        <f t="shared" si="18"/>
        <v>0</v>
      </c>
      <c r="BJ147" s="13" t="s">
        <v>105</v>
      </c>
      <c r="BK147" s="140">
        <f t="shared" si="19"/>
        <v>0</v>
      </c>
      <c r="BL147" s="13" t="s">
        <v>104</v>
      </c>
      <c r="BM147" s="139" t="s">
        <v>180</v>
      </c>
    </row>
    <row r="148" spans="1:65" s="11" customFormat="1" ht="25.9" customHeight="1">
      <c r="B148" s="117"/>
      <c r="D148" s="118" t="s">
        <v>65</v>
      </c>
      <c r="E148" s="182" t="s">
        <v>108</v>
      </c>
      <c r="F148" s="182" t="s">
        <v>181</v>
      </c>
      <c r="J148" s="120">
        <f>SUM(J149:J158)</f>
        <v>0</v>
      </c>
      <c r="L148" s="117"/>
      <c r="M148" s="121"/>
      <c r="N148" s="122"/>
      <c r="O148" s="122"/>
      <c r="P148" s="123">
        <f>SUM(P149:P158)</f>
        <v>0</v>
      </c>
      <c r="Q148" s="122"/>
      <c r="R148" s="123">
        <f>SUM(R149:R158)</f>
        <v>12.151542899999999</v>
      </c>
      <c r="S148" s="122"/>
      <c r="T148" s="124">
        <f>SUM(T149:T158)</f>
        <v>0</v>
      </c>
      <c r="V148" s="156"/>
      <c r="AR148" s="118" t="s">
        <v>74</v>
      </c>
      <c r="AT148" s="125" t="s">
        <v>65</v>
      </c>
      <c r="AU148" s="125" t="s">
        <v>66</v>
      </c>
      <c r="AY148" s="118" t="s">
        <v>99</v>
      </c>
      <c r="BK148" s="126">
        <f>SUM(BK149:BK158)</f>
        <v>0</v>
      </c>
    </row>
    <row r="149" spans="1:65" s="2" customFormat="1" ht="27" customHeight="1">
      <c r="A149" s="25"/>
      <c r="B149" s="127"/>
      <c r="C149" s="128">
        <v>24</v>
      </c>
      <c r="D149" s="128" t="s">
        <v>100</v>
      </c>
      <c r="E149" s="129" t="s">
        <v>182</v>
      </c>
      <c r="F149" s="130" t="s">
        <v>268</v>
      </c>
      <c r="G149" s="131" t="s">
        <v>103</v>
      </c>
      <c r="H149" s="132">
        <v>4.08</v>
      </c>
      <c r="I149" s="133">
        <v>0</v>
      </c>
      <c r="J149" s="133">
        <f t="shared" ref="J149:J158" si="20">ROUND(I149*H149,2)</f>
        <v>0</v>
      </c>
      <c r="K149" s="134"/>
      <c r="L149" s="26"/>
      <c r="M149" s="135" t="s">
        <v>1</v>
      </c>
      <c r="N149" s="136" t="s">
        <v>32</v>
      </c>
      <c r="O149" s="137">
        <v>0</v>
      </c>
      <c r="P149" s="137">
        <f t="shared" ref="P149:P158" si="21">O149*H149</f>
        <v>0</v>
      </c>
      <c r="Q149" s="137">
        <v>2.2825500000000001</v>
      </c>
      <c r="R149" s="137">
        <f t="shared" ref="R149:R158" si="22">Q149*H149</f>
        <v>9.3128039999999999</v>
      </c>
      <c r="S149" s="137">
        <v>0</v>
      </c>
      <c r="T149" s="138">
        <f t="shared" ref="T149:T158" si="23">S149*H149</f>
        <v>0</v>
      </c>
      <c r="U149" s="25"/>
      <c r="V149" s="156"/>
      <c r="W149" s="25"/>
      <c r="X149" s="25"/>
      <c r="Y149" s="25"/>
      <c r="Z149" s="25"/>
      <c r="AA149" s="25"/>
      <c r="AB149" s="25"/>
      <c r="AC149" s="25"/>
      <c r="AD149" s="25"/>
      <c r="AE149" s="25"/>
      <c r="AR149" s="139" t="s">
        <v>104</v>
      </c>
      <c r="AT149" s="139" t="s">
        <v>100</v>
      </c>
      <c r="AU149" s="139" t="s">
        <v>74</v>
      </c>
      <c r="AY149" s="13" t="s">
        <v>99</v>
      </c>
      <c r="BE149" s="140">
        <f t="shared" ref="BE149:BE158" si="24">IF(N149="základná",J149,0)</f>
        <v>0</v>
      </c>
      <c r="BF149" s="140">
        <f t="shared" ref="BF149:BF158" si="25">IF(N149="znížená",J149,0)</f>
        <v>0</v>
      </c>
      <c r="BG149" s="140">
        <f t="shared" ref="BG149:BG158" si="26">IF(N149="zákl. prenesená",J149,0)</f>
        <v>0</v>
      </c>
      <c r="BH149" s="140">
        <f t="shared" ref="BH149:BH158" si="27">IF(N149="zníž. prenesená",J149,0)</f>
        <v>0</v>
      </c>
      <c r="BI149" s="140">
        <f t="shared" ref="BI149:BI158" si="28">IF(N149="nulová",J149,0)</f>
        <v>0</v>
      </c>
      <c r="BJ149" s="13" t="s">
        <v>105</v>
      </c>
      <c r="BK149" s="140">
        <f t="shared" ref="BK149:BK158" si="29">ROUND(I149*H149,2)</f>
        <v>0</v>
      </c>
      <c r="BL149" s="13" t="s">
        <v>104</v>
      </c>
      <c r="BM149" s="139" t="s">
        <v>183</v>
      </c>
    </row>
    <row r="150" spans="1:65" s="2" customFormat="1" ht="16.5" customHeight="1">
      <c r="A150" s="25"/>
      <c r="B150" s="127"/>
      <c r="C150" s="128">
        <v>25</v>
      </c>
      <c r="D150" s="128" t="s">
        <v>100</v>
      </c>
      <c r="E150" s="129" t="s">
        <v>184</v>
      </c>
      <c r="F150" s="130" t="s">
        <v>185</v>
      </c>
      <c r="G150" s="131" t="s">
        <v>186</v>
      </c>
      <c r="H150" s="132">
        <v>5.5E-2</v>
      </c>
      <c r="I150" s="133">
        <v>0</v>
      </c>
      <c r="J150" s="133">
        <f t="shared" si="20"/>
        <v>0</v>
      </c>
      <c r="K150" s="134"/>
      <c r="L150" s="26"/>
      <c r="M150" s="135" t="s">
        <v>1</v>
      </c>
      <c r="N150" s="136" t="s">
        <v>32</v>
      </c>
      <c r="O150" s="137">
        <v>0</v>
      </c>
      <c r="P150" s="137">
        <f t="shared" si="21"/>
        <v>0</v>
      </c>
      <c r="Q150" s="137">
        <v>1.0679799999999999</v>
      </c>
      <c r="R150" s="137">
        <f t="shared" si="22"/>
        <v>5.8738899999999997E-2</v>
      </c>
      <c r="S150" s="137">
        <v>0</v>
      </c>
      <c r="T150" s="138">
        <f t="shared" si="23"/>
        <v>0</v>
      </c>
      <c r="U150" s="25"/>
      <c r="V150" s="156"/>
      <c r="W150" s="25"/>
      <c r="X150" s="25"/>
      <c r="Y150" s="25"/>
      <c r="Z150" s="25"/>
      <c r="AA150" s="25"/>
      <c r="AB150" s="25"/>
      <c r="AC150" s="25"/>
      <c r="AD150" s="25"/>
      <c r="AE150" s="25"/>
      <c r="AR150" s="139" t="s">
        <v>104</v>
      </c>
      <c r="AT150" s="139" t="s">
        <v>100</v>
      </c>
      <c r="AU150" s="139" t="s">
        <v>74</v>
      </c>
      <c r="AY150" s="13" t="s">
        <v>99</v>
      </c>
      <c r="BE150" s="140">
        <f t="shared" si="24"/>
        <v>0</v>
      </c>
      <c r="BF150" s="140">
        <f t="shared" si="25"/>
        <v>0</v>
      </c>
      <c r="BG150" s="140">
        <f t="shared" si="26"/>
        <v>0</v>
      </c>
      <c r="BH150" s="140">
        <f t="shared" si="27"/>
        <v>0</v>
      </c>
      <c r="BI150" s="140">
        <f t="shared" si="28"/>
        <v>0</v>
      </c>
      <c r="BJ150" s="13" t="s">
        <v>105</v>
      </c>
      <c r="BK150" s="140">
        <f t="shared" si="29"/>
        <v>0</v>
      </c>
      <c r="BL150" s="13" t="s">
        <v>104</v>
      </c>
      <c r="BM150" s="139" t="s">
        <v>187</v>
      </c>
    </row>
    <row r="151" spans="1:65" s="2" customFormat="1" ht="27.6" customHeight="1">
      <c r="A151" s="25"/>
      <c r="B151" s="127"/>
      <c r="C151" s="141">
        <v>26</v>
      </c>
      <c r="D151" s="141" t="s">
        <v>146</v>
      </c>
      <c r="E151" s="142" t="s">
        <v>188</v>
      </c>
      <c r="F151" s="143" t="s">
        <v>189</v>
      </c>
      <c r="G151" s="144" t="s">
        <v>190</v>
      </c>
      <c r="H151" s="145">
        <v>1</v>
      </c>
      <c r="I151" s="146">
        <v>0</v>
      </c>
      <c r="J151" s="146">
        <f t="shared" si="20"/>
        <v>0</v>
      </c>
      <c r="K151" s="147"/>
      <c r="L151" s="148"/>
      <c r="M151" s="149" t="s">
        <v>1</v>
      </c>
      <c r="N151" s="150" t="s">
        <v>32</v>
      </c>
      <c r="O151" s="137">
        <v>0</v>
      </c>
      <c r="P151" s="137">
        <f t="shared" si="21"/>
        <v>0</v>
      </c>
      <c r="Q151" s="137">
        <v>0.06</v>
      </c>
      <c r="R151" s="137">
        <f t="shared" si="22"/>
        <v>0.06</v>
      </c>
      <c r="S151" s="137">
        <v>0</v>
      </c>
      <c r="T151" s="138">
        <f t="shared" si="23"/>
        <v>0</v>
      </c>
      <c r="U151" s="25"/>
      <c r="V151" s="156"/>
      <c r="W151" s="25"/>
      <c r="X151" s="25"/>
      <c r="Y151" s="25"/>
      <c r="Z151" s="25"/>
      <c r="AA151" s="25"/>
      <c r="AB151" s="25"/>
      <c r="AC151" s="25"/>
      <c r="AD151" s="25"/>
      <c r="AE151" s="25"/>
      <c r="AR151" s="139" t="s">
        <v>114</v>
      </c>
      <c r="AT151" s="139" t="s">
        <v>146</v>
      </c>
      <c r="AU151" s="139" t="s">
        <v>74</v>
      </c>
      <c r="AY151" s="13" t="s">
        <v>99</v>
      </c>
      <c r="BE151" s="140">
        <f t="shared" si="24"/>
        <v>0</v>
      </c>
      <c r="BF151" s="140">
        <f t="shared" si="25"/>
        <v>0</v>
      </c>
      <c r="BG151" s="140">
        <f t="shared" si="26"/>
        <v>0</v>
      </c>
      <c r="BH151" s="140">
        <f t="shared" si="27"/>
        <v>0</v>
      </c>
      <c r="BI151" s="140">
        <f t="shared" si="28"/>
        <v>0</v>
      </c>
      <c r="BJ151" s="13" t="s">
        <v>105</v>
      </c>
      <c r="BK151" s="140">
        <f t="shared" si="29"/>
        <v>0</v>
      </c>
      <c r="BL151" s="13" t="s">
        <v>104</v>
      </c>
      <c r="BM151" s="139" t="s">
        <v>191</v>
      </c>
    </row>
    <row r="152" spans="1:65" s="2" customFormat="1" ht="31.5" customHeight="1">
      <c r="A152" s="25"/>
      <c r="B152" s="127"/>
      <c r="C152" s="141">
        <v>27</v>
      </c>
      <c r="D152" s="141" t="s">
        <v>146</v>
      </c>
      <c r="E152" s="142" t="s">
        <v>192</v>
      </c>
      <c r="F152" s="143" t="s">
        <v>274</v>
      </c>
      <c r="G152" s="144" t="s">
        <v>190</v>
      </c>
      <c r="H152" s="145">
        <v>1</v>
      </c>
      <c r="I152" s="146">
        <v>0</v>
      </c>
      <c r="J152" s="146">
        <f t="shared" si="20"/>
        <v>0</v>
      </c>
      <c r="K152" s="147"/>
      <c r="L152" s="148"/>
      <c r="M152" s="149" t="s">
        <v>1</v>
      </c>
      <c r="N152" s="150" t="s">
        <v>32</v>
      </c>
      <c r="O152" s="137">
        <v>0</v>
      </c>
      <c r="P152" s="137">
        <f t="shared" si="21"/>
        <v>0</v>
      </c>
      <c r="Q152" s="137">
        <v>0.08</v>
      </c>
      <c r="R152" s="137">
        <f t="shared" si="22"/>
        <v>0.08</v>
      </c>
      <c r="S152" s="137">
        <v>0</v>
      </c>
      <c r="T152" s="138">
        <f t="shared" si="23"/>
        <v>0</v>
      </c>
      <c r="U152" s="25"/>
      <c r="V152" s="156"/>
      <c r="W152" s="25"/>
      <c r="X152" s="25"/>
      <c r="Y152" s="25"/>
      <c r="Z152" s="25"/>
      <c r="AA152" s="25"/>
      <c r="AB152" s="25"/>
      <c r="AC152" s="25"/>
      <c r="AD152" s="25"/>
      <c r="AE152" s="25"/>
      <c r="AR152" s="139" t="s">
        <v>114</v>
      </c>
      <c r="AT152" s="139" t="s">
        <v>146</v>
      </c>
      <c r="AU152" s="139" t="s">
        <v>74</v>
      </c>
      <c r="AY152" s="13" t="s">
        <v>99</v>
      </c>
      <c r="BE152" s="140">
        <f t="shared" si="24"/>
        <v>0</v>
      </c>
      <c r="BF152" s="140">
        <f t="shared" si="25"/>
        <v>0</v>
      </c>
      <c r="BG152" s="140">
        <f t="shared" si="26"/>
        <v>0</v>
      </c>
      <c r="BH152" s="140">
        <f t="shared" si="27"/>
        <v>0</v>
      </c>
      <c r="BI152" s="140">
        <f t="shared" si="28"/>
        <v>0</v>
      </c>
      <c r="BJ152" s="13" t="s">
        <v>105</v>
      </c>
      <c r="BK152" s="140">
        <f t="shared" si="29"/>
        <v>0</v>
      </c>
      <c r="BL152" s="13" t="s">
        <v>104</v>
      </c>
      <c r="BM152" s="139" t="s">
        <v>193</v>
      </c>
    </row>
    <row r="153" spans="1:65" s="2" customFormat="1" ht="81.599999999999994" customHeight="1">
      <c r="A153" s="25"/>
      <c r="B153" s="127"/>
      <c r="C153" s="141">
        <v>28</v>
      </c>
      <c r="D153" s="141" t="s">
        <v>146</v>
      </c>
      <c r="E153" s="142" t="s">
        <v>194</v>
      </c>
      <c r="F153" s="143" t="s">
        <v>245</v>
      </c>
      <c r="G153" s="144" t="s">
        <v>190</v>
      </c>
      <c r="H153" s="145">
        <v>2</v>
      </c>
      <c r="I153" s="146">
        <v>0</v>
      </c>
      <c r="J153" s="146">
        <f t="shared" si="20"/>
        <v>0</v>
      </c>
      <c r="K153" s="147"/>
      <c r="L153" s="148"/>
      <c r="M153" s="149" t="s">
        <v>1</v>
      </c>
      <c r="N153" s="150" t="s">
        <v>32</v>
      </c>
      <c r="O153" s="137">
        <v>0</v>
      </c>
      <c r="P153" s="137">
        <f t="shared" si="21"/>
        <v>0</v>
      </c>
      <c r="Q153" s="137">
        <v>0.2</v>
      </c>
      <c r="R153" s="137">
        <f t="shared" si="22"/>
        <v>0.4</v>
      </c>
      <c r="S153" s="137">
        <v>0</v>
      </c>
      <c r="T153" s="138">
        <f t="shared" si="23"/>
        <v>0</v>
      </c>
      <c r="U153" s="25"/>
      <c r="V153" s="156"/>
      <c r="W153" s="25"/>
      <c r="X153" s="25"/>
      <c r="Y153" s="25"/>
      <c r="Z153" s="25"/>
      <c r="AA153" s="25"/>
      <c r="AB153" s="25"/>
      <c r="AC153" s="25"/>
      <c r="AD153" s="25"/>
      <c r="AE153" s="25"/>
      <c r="AR153" s="139" t="s">
        <v>114</v>
      </c>
      <c r="AT153" s="139" t="s">
        <v>146</v>
      </c>
      <c r="AU153" s="139" t="s">
        <v>74</v>
      </c>
      <c r="AY153" s="13" t="s">
        <v>99</v>
      </c>
      <c r="BE153" s="140">
        <f t="shared" si="24"/>
        <v>0</v>
      </c>
      <c r="BF153" s="140">
        <f t="shared" si="25"/>
        <v>0</v>
      </c>
      <c r="BG153" s="140">
        <f t="shared" si="26"/>
        <v>0</v>
      </c>
      <c r="BH153" s="140">
        <f t="shared" si="27"/>
        <v>0</v>
      </c>
      <c r="BI153" s="140">
        <f t="shared" si="28"/>
        <v>0</v>
      </c>
      <c r="BJ153" s="13" t="s">
        <v>105</v>
      </c>
      <c r="BK153" s="140">
        <f t="shared" si="29"/>
        <v>0</v>
      </c>
      <c r="BL153" s="13" t="s">
        <v>104</v>
      </c>
      <c r="BM153" s="139" t="s">
        <v>195</v>
      </c>
    </row>
    <row r="154" spans="1:65" s="2" customFormat="1" ht="52.5" customHeight="1">
      <c r="A154" s="25"/>
      <c r="B154" s="127"/>
      <c r="C154" s="141">
        <v>29</v>
      </c>
      <c r="D154" s="141" t="s">
        <v>146</v>
      </c>
      <c r="E154" s="142" t="s">
        <v>196</v>
      </c>
      <c r="F154" s="143" t="s">
        <v>246</v>
      </c>
      <c r="G154" s="144" t="s">
        <v>197</v>
      </c>
      <c r="H154" s="145">
        <v>2</v>
      </c>
      <c r="I154" s="146">
        <v>0</v>
      </c>
      <c r="J154" s="146">
        <f t="shared" si="20"/>
        <v>0</v>
      </c>
      <c r="K154" s="147"/>
      <c r="L154" s="148"/>
      <c r="M154" s="149" t="s">
        <v>1</v>
      </c>
      <c r="N154" s="150" t="s">
        <v>32</v>
      </c>
      <c r="O154" s="137">
        <v>0</v>
      </c>
      <c r="P154" s="137">
        <f t="shared" si="21"/>
        <v>0</v>
      </c>
      <c r="Q154" s="137">
        <v>5.5E-2</v>
      </c>
      <c r="R154" s="137">
        <f t="shared" si="22"/>
        <v>0.11</v>
      </c>
      <c r="S154" s="137">
        <v>0</v>
      </c>
      <c r="T154" s="138">
        <f t="shared" si="23"/>
        <v>0</v>
      </c>
      <c r="U154" s="25"/>
      <c r="V154" s="156"/>
      <c r="W154" s="25"/>
      <c r="X154" s="25"/>
      <c r="Y154" s="25"/>
      <c r="Z154" s="25"/>
      <c r="AA154" s="25"/>
      <c r="AB154" s="25"/>
      <c r="AC154" s="25"/>
      <c r="AD154" s="25"/>
      <c r="AE154" s="25"/>
      <c r="AR154" s="139" t="s">
        <v>114</v>
      </c>
      <c r="AT154" s="139" t="s">
        <v>146</v>
      </c>
      <c r="AU154" s="139" t="s">
        <v>74</v>
      </c>
      <c r="AY154" s="13" t="s">
        <v>99</v>
      </c>
      <c r="BE154" s="140">
        <f t="shared" si="24"/>
        <v>0</v>
      </c>
      <c r="BF154" s="140">
        <f t="shared" si="25"/>
        <v>0</v>
      </c>
      <c r="BG154" s="140">
        <f t="shared" si="26"/>
        <v>0</v>
      </c>
      <c r="BH154" s="140">
        <f t="shared" si="27"/>
        <v>0</v>
      </c>
      <c r="BI154" s="140">
        <f t="shared" si="28"/>
        <v>0</v>
      </c>
      <c r="BJ154" s="13" t="s">
        <v>105</v>
      </c>
      <c r="BK154" s="140">
        <f t="shared" si="29"/>
        <v>0</v>
      </c>
      <c r="BL154" s="13" t="s">
        <v>104</v>
      </c>
      <c r="BM154" s="139" t="s">
        <v>198</v>
      </c>
    </row>
    <row r="155" spans="1:65" s="2" customFormat="1" ht="75.75" customHeight="1">
      <c r="A155" s="25"/>
      <c r="B155" s="127"/>
      <c r="C155" s="141">
        <v>30</v>
      </c>
      <c r="D155" s="141" t="s">
        <v>146</v>
      </c>
      <c r="E155" s="142" t="s">
        <v>199</v>
      </c>
      <c r="F155" s="143" t="s">
        <v>272</v>
      </c>
      <c r="G155" s="144" t="s">
        <v>160</v>
      </c>
      <c r="H155" s="145">
        <v>102</v>
      </c>
      <c r="I155" s="146">
        <v>0</v>
      </c>
      <c r="J155" s="146">
        <f t="shared" si="20"/>
        <v>0</v>
      </c>
      <c r="K155" s="147"/>
      <c r="L155" s="148"/>
      <c r="M155" s="149" t="s">
        <v>1</v>
      </c>
      <c r="N155" s="150" t="s">
        <v>32</v>
      </c>
      <c r="O155" s="137">
        <v>0</v>
      </c>
      <c r="P155" s="137">
        <f t="shared" si="21"/>
        <v>0</v>
      </c>
      <c r="Q155" s="137">
        <v>1.4999999999999999E-2</v>
      </c>
      <c r="R155" s="137">
        <f t="shared" si="22"/>
        <v>1.53</v>
      </c>
      <c r="S155" s="137">
        <v>0</v>
      </c>
      <c r="T155" s="138">
        <f t="shared" si="23"/>
        <v>0</v>
      </c>
      <c r="U155" s="25"/>
      <c r="V155" s="156"/>
      <c r="W155" s="25"/>
      <c r="X155" s="25"/>
      <c r="Y155" s="25"/>
      <c r="Z155" s="25"/>
      <c r="AA155" s="25"/>
      <c r="AB155" s="25"/>
      <c r="AC155" s="25"/>
      <c r="AD155" s="25"/>
      <c r="AE155" s="25"/>
      <c r="AR155" s="139" t="s">
        <v>114</v>
      </c>
      <c r="AT155" s="139" t="s">
        <v>146</v>
      </c>
      <c r="AU155" s="139" t="s">
        <v>74</v>
      </c>
      <c r="AY155" s="13" t="s">
        <v>99</v>
      </c>
      <c r="BE155" s="140">
        <f t="shared" si="24"/>
        <v>0</v>
      </c>
      <c r="BF155" s="140">
        <f t="shared" si="25"/>
        <v>0</v>
      </c>
      <c r="BG155" s="140">
        <f t="shared" si="26"/>
        <v>0</v>
      </c>
      <c r="BH155" s="140">
        <f t="shared" si="27"/>
        <v>0</v>
      </c>
      <c r="BI155" s="140">
        <f t="shared" si="28"/>
        <v>0</v>
      </c>
      <c r="BJ155" s="13" t="s">
        <v>105</v>
      </c>
      <c r="BK155" s="140">
        <f t="shared" si="29"/>
        <v>0</v>
      </c>
      <c r="BL155" s="13" t="s">
        <v>104</v>
      </c>
      <c r="BM155" s="139" t="s">
        <v>200</v>
      </c>
    </row>
    <row r="156" spans="1:65" s="2" customFormat="1" ht="67.5" customHeight="1">
      <c r="A156" s="25"/>
      <c r="B156" s="127"/>
      <c r="C156" s="141">
        <v>31</v>
      </c>
      <c r="D156" s="141" t="s">
        <v>146</v>
      </c>
      <c r="E156" s="142" t="s">
        <v>201</v>
      </c>
      <c r="F156" s="143" t="s">
        <v>248</v>
      </c>
      <c r="G156" s="144" t="s">
        <v>197</v>
      </c>
      <c r="H156" s="145">
        <v>2</v>
      </c>
      <c r="I156" s="146">
        <v>0</v>
      </c>
      <c r="J156" s="146">
        <f t="shared" si="20"/>
        <v>0</v>
      </c>
      <c r="K156" s="147"/>
      <c r="L156" s="148"/>
      <c r="M156" s="149" t="s">
        <v>1</v>
      </c>
      <c r="N156" s="150" t="s">
        <v>32</v>
      </c>
      <c r="O156" s="137">
        <v>0</v>
      </c>
      <c r="P156" s="137">
        <f t="shared" si="21"/>
        <v>0</v>
      </c>
      <c r="Q156" s="137">
        <v>4.4999999999999998E-2</v>
      </c>
      <c r="R156" s="137">
        <f t="shared" si="22"/>
        <v>0.09</v>
      </c>
      <c r="S156" s="137">
        <v>0</v>
      </c>
      <c r="T156" s="138">
        <f t="shared" si="23"/>
        <v>0</v>
      </c>
      <c r="U156" s="25"/>
      <c r="V156" s="156"/>
      <c r="W156" s="25"/>
      <c r="X156" s="25"/>
      <c r="Y156" s="25"/>
      <c r="Z156" s="25"/>
      <c r="AA156" s="25"/>
      <c r="AB156" s="25"/>
      <c r="AC156" s="25"/>
      <c r="AD156" s="25"/>
      <c r="AE156" s="25"/>
      <c r="AR156" s="139" t="s">
        <v>114</v>
      </c>
      <c r="AT156" s="139" t="s">
        <v>146</v>
      </c>
      <c r="AU156" s="139" t="s">
        <v>74</v>
      </c>
      <c r="AY156" s="13" t="s">
        <v>99</v>
      </c>
      <c r="BE156" s="140">
        <f t="shared" si="24"/>
        <v>0</v>
      </c>
      <c r="BF156" s="140">
        <f t="shared" si="25"/>
        <v>0</v>
      </c>
      <c r="BG156" s="140">
        <f t="shared" si="26"/>
        <v>0</v>
      </c>
      <c r="BH156" s="140">
        <f t="shared" si="27"/>
        <v>0</v>
      </c>
      <c r="BI156" s="140">
        <f t="shared" si="28"/>
        <v>0</v>
      </c>
      <c r="BJ156" s="13" t="s">
        <v>105</v>
      </c>
      <c r="BK156" s="140">
        <f t="shared" si="29"/>
        <v>0</v>
      </c>
      <c r="BL156" s="13" t="s">
        <v>104</v>
      </c>
      <c r="BM156" s="139" t="s">
        <v>202</v>
      </c>
    </row>
    <row r="157" spans="1:65" s="2" customFormat="1" ht="72.75" customHeight="1">
      <c r="A157" s="25"/>
      <c r="B157" s="127"/>
      <c r="C157" s="141">
        <v>32</v>
      </c>
      <c r="D157" s="141" t="s">
        <v>146</v>
      </c>
      <c r="E157" s="142" t="s">
        <v>203</v>
      </c>
      <c r="F157" s="143" t="s">
        <v>249</v>
      </c>
      <c r="G157" s="144" t="s">
        <v>160</v>
      </c>
      <c r="H157" s="145">
        <v>102</v>
      </c>
      <c r="I157" s="146">
        <v>0</v>
      </c>
      <c r="J157" s="146">
        <f t="shared" si="20"/>
        <v>0</v>
      </c>
      <c r="K157" s="147"/>
      <c r="L157" s="148"/>
      <c r="M157" s="149" t="s">
        <v>1</v>
      </c>
      <c r="N157" s="150" t="s">
        <v>32</v>
      </c>
      <c r="O157" s="137">
        <v>0</v>
      </c>
      <c r="P157" s="137">
        <f t="shared" si="21"/>
        <v>0</v>
      </c>
      <c r="Q157" s="137">
        <v>5.0000000000000001E-3</v>
      </c>
      <c r="R157" s="137">
        <f t="shared" si="22"/>
        <v>0.51</v>
      </c>
      <c r="S157" s="137">
        <v>0</v>
      </c>
      <c r="T157" s="138">
        <f t="shared" si="23"/>
        <v>0</v>
      </c>
      <c r="U157" s="25"/>
      <c r="V157" s="156"/>
      <c r="W157" s="25"/>
      <c r="X157" s="25"/>
      <c r="Y157" s="25"/>
      <c r="Z157" s="25"/>
      <c r="AA157" s="25"/>
      <c r="AB157" s="25"/>
      <c r="AC157" s="25"/>
      <c r="AD157" s="25"/>
      <c r="AE157" s="25"/>
      <c r="AR157" s="139" t="s">
        <v>114</v>
      </c>
      <c r="AT157" s="139" t="s">
        <v>146</v>
      </c>
      <c r="AU157" s="139" t="s">
        <v>74</v>
      </c>
      <c r="AY157" s="13" t="s">
        <v>99</v>
      </c>
      <c r="BE157" s="140">
        <f t="shared" si="24"/>
        <v>0</v>
      </c>
      <c r="BF157" s="140">
        <f t="shared" si="25"/>
        <v>0</v>
      </c>
      <c r="BG157" s="140">
        <f t="shared" si="26"/>
        <v>0</v>
      </c>
      <c r="BH157" s="140">
        <f t="shared" si="27"/>
        <v>0</v>
      </c>
      <c r="BI157" s="140">
        <f t="shared" si="28"/>
        <v>0</v>
      </c>
      <c r="BJ157" s="13" t="s">
        <v>105</v>
      </c>
      <c r="BK157" s="140">
        <f t="shared" si="29"/>
        <v>0</v>
      </c>
      <c r="BL157" s="13" t="s">
        <v>104</v>
      </c>
      <c r="BM157" s="139" t="s">
        <v>204</v>
      </c>
    </row>
    <row r="158" spans="1:65" s="2" customFormat="1" ht="28.5" customHeight="1">
      <c r="A158" s="25"/>
      <c r="B158" s="127"/>
      <c r="C158" s="141">
        <v>33</v>
      </c>
      <c r="D158" s="141" t="s">
        <v>146</v>
      </c>
      <c r="E158" s="142" t="s">
        <v>205</v>
      </c>
      <c r="F158" s="143" t="s">
        <v>206</v>
      </c>
      <c r="G158" s="144" t="s">
        <v>207</v>
      </c>
      <c r="H158" s="145">
        <v>1</v>
      </c>
      <c r="I158" s="146">
        <v>0</v>
      </c>
      <c r="J158" s="146">
        <f t="shared" si="20"/>
        <v>0</v>
      </c>
      <c r="K158" s="147"/>
      <c r="L158" s="148"/>
      <c r="M158" s="149" t="s">
        <v>1</v>
      </c>
      <c r="N158" s="150" t="s">
        <v>32</v>
      </c>
      <c r="O158" s="137">
        <v>0</v>
      </c>
      <c r="P158" s="137">
        <f t="shared" si="21"/>
        <v>0</v>
      </c>
      <c r="Q158" s="137">
        <v>0</v>
      </c>
      <c r="R158" s="137">
        <f t="shared" si="22"/>
        <v>0</v>
      </c>
      <c r="S158" s="137">
        <v>0</v>
      </c>
      <c r="T158" s="138">
        <f t="shared" si="23"/>
        <v>0</v>
      </c>
      <c r="U158" s="25"/>
      <c r="V158" s="156"/>
      <c r="W158" s="25"/>
      <c r="X158" s="25"/>
      <c r="Y158" s="25"/>
      <c r="Z158" s="25"/>
      <c r="AA158" s="25"/>
      <c r="AB158" s="25"/>
      <c r="AC158" s="25"/>
      <c r="AD158" s="25"/>
      <c r="AE158" s="25"/>
      <c r="AR158" s="139" t="s">
        <v>114</v>
      </c>
      <c r="AT158" s="139" t="s">
        <v>146</v>
      </c>
      <c r="AU158" s="139" t="s">
        <v>74</v>
      </c>
      <c r="AY158" s="13" t="s">
        <v>99</v>
      </c>
      <c r="BE158" s="140">
        <f t="shared" si="24"/>
        <v>0</v>
      </c>
      <c r="BF158" s="140">
        <f t="shared" si="25"/>
        <v>0</v>
      </c>
      <c r="BG158" s="140">
        <f t="shared" si="26"/>
        <v>0</v>
      </c>
      <c r="BH158" s="140">
        <f t="shared" si="27"/>
        <v>0</v>
      </c>
      <c r="BI158" s="140">
        <f t="shared" si="28"/>
        <v>0</v>
      </c>
      <c r="BJ158" s="13" t="s">
        <v>105</v>
      </c>
      <c r="BK158" s="140">
        <f t="shared" si="29"/>
        <v>0</v>
      </c>
      <c r="BL158" s="13" t="s">
        <v>104</v>
      </c>
      <c r="BM158" s="139" t="s">
        <v>208</v>
      </c>
    </row>
    <row r="159" spans="1:65" s="11" customFormat="1" ht="25.9" customHeight="1">
      <c r="B159" s="117"/>
      <c r="D159" s="118" t="s">
        <v>65</v>
      </c>
      <c r="E159" s="119">
        <v>4</v>
      </c>
      <c r="F159" s="119" t="s">
        <v>209</v>
      </c>
      <c r="J159" s="120">
        <f>SUM(J160:J165)</f>
        <v>0</v>
      </c>
      <c r="L159" s="117"/>
      <c r="M159" s="121"/>
      <c r="N159" s="122"/>
      <c r="O159" s="122"/>
      <c r="P159" s="123">
        <f>SUM(P160:P165)</f>
        <v>0</v>
      </c>
      <c r="Q159" s="122"/>
      <c r="R159" s="123">
        <f>SUM(R160:R165)</f>
        <v>206.0883</v>
      </c>
      <c r="S159" s="122"/>
      <c r="T159" s="124">
        <f>SUM(T160:T165)</f>
        <v>0</v>
      </c>
      <c r="V159" s="156"/>
      <c r="AR159" s="118" t="s">
        <v>74</v>
      </c>
      <c r="AT159" s="125" t="s">
        <v>65</v>
      </c>
      <c r="AU159" s="125" t="s">
        <v>66</v>
      </c>
      <c r="AY159" s="118" t="s">
        <v>99</v>
      </c>
      <c r="BK159" s="126">
        <f>SUM(BK160:BK165)</f>
        <v>0</v>
      </c>
    </row>
    <row r="160" spans="1:65" s="2" customFormat="1" ht="33.75" customHeight="1">
      <c r="A160" s="25"/>
      <c r="B160" s="127"/>
      <c r="C160" s="128">
        <v>34</v>
      </c>
      <c r="D160" s="158" t="s">
        <v>100</v>
      </c>
      <c r="E160" s="180" t="s">
        <v>256</v>
      </c>
      <c r="F160" s="175" t="s">
        <v>253</v>
      </c>
      <c r="G160" s="160" t="s">
        <v>138</v>
      </c>
      <c r="H160" s="132">
        <v>610</v>
      </c>
      <c r="I160" s="133">
        <v>0</v>
      </c>
      <c r="J160" s="133">
        <f t="shared" ref="J160:J165" si="30">ROUND(I160*H160,2)</f>
        <v>0</v>
      </c>
      <c r="K160" s="134"/>
      <c r="L160" s="26"/>
      <c r="M160" s="135" t="s">
        <v>1</v>
      </c>
      <c r="N160" s="136" t="s">
        <v>32</v>
      </c>
      <c r="O160" s="137">
        <v>0</v>
      </c>
      <c r="P160" s="137">
        <f t="shared" ref="P160:P165" si="31">O160*H160</f>
        <v>0</v>
      </c>
      <c r="Q160" s="137">
        <v>8.0960000000000004E-2</v>
      </c>
      <c r="R160" s="137">
        <f t="shared" ref="R160:R165" si="32">Q160*H160</f>
        <v>49.385600000000004</v>
      </c>
      <c r="S160" s="137">
        <v>0</v>
      </c>
      <c r="T160" s="138">
        <f t="shared" ref="T160:T165" si="33">S160*H160</f>
        <v>0</v>
      </c>
      <c r="U160" s="25"/>
      <c r="V160" s="156"/>
      <c r="W160" s="25"/>
      <c r="X160" s="25"/>
      <c r="Y160" s="25"/>
      <c r="Z160" s="25"/>
      <c r="AA160" s="25"/>
      <c r="AB160" s="25"/>
      <c r="AC160" s="25"/>
      <c r="AD160" s="25"/>
      <c r="AE160" s="25"/>
      <c r="AR160" s="139" t="s">
        <v>104</v>
      </c>
      <c r="AT160" s="139" t="s">
        <v>100</v>
      </c>
      <c r="AU160" s="139" t="s">
        <v>74</v>
      </c>
      <c r="AY160" s="13" t="s">
        <v>99</v>
      </c>
      <c r="BE160" s="140">
        <f t="shared" ref="BE160:BE165" si="34">IF(N160="základná",J160,0)</f>
        <v>0</v>
      </c>
      <c r="BF160" s="140">
        <f t="shared" ref="BF160:BF165" si="35">IF(N160="znížená",J160,0)</f>
        <v>0</v>
      </c>
      <c r="BG160" s="140">
        <f t="shared" ref="BG160:BG165" si="36">IF(N160="zákl. prenesená",J160,0)</f>
        <v>0</v>
      </c>
      <c r="BH160" s="140">
        <f t="shared" ref="BH160:BH165" si="37">IF(N160="zníž. prenesená",J160,0)</f>
        <v>0</v>
      </c>
      <c r="BI160" s="140">
        <f t="shared" ref="BI160:BI165" si="38">IF(N160="nulová",J160,0)</f>
        <v>0</v>
      </c>
      <c r="BJ160" s="13" t="s">
        <v>105</v>
      </c>
      <c r="BK160" s="140">
        <f t="shared" ref="BK160:BK165" si="39">ROUND(I160*H160,2)</f>
        <v>0</v>
      </c>
      <c r="BL160" s="13" t="s">
        <v>104</v>
      </c>
      <c r="BM160" s="139" t="s">
        <v>210</v>
      </c>
    </row>
    <row r="161" spans="1:65" s="2" customFormat="1" ht="35.25" customHeight="1">
      <c r="A161" s="25"/>
      <c r="B161" s="127"/>
      <c r="C161" s="128">
        <v>35</v>
      </c>
      <c r="D161" s="158" t="s">
        <v>100</v>
      </c>
      <c r="E161" s="180" t="s">
        <v>257</v>
      </c>
      <c r="F161" s="175" t="s">
        <v>254</v>
      </c>
      <c r="G161" s="160" t="s">
        <v>138</v>
      </c>
      <c r="H161" s="132">
        <v>610</v>
      </c>
      <c r="I161" s="133">
        <v>0</v>
      </c>
      <c r="J161" s="133">
        <f t="shared" si="30"/>
        <v>0</v>
      </c>
      <c r="K161" s="134"/>
      <c r="L161" s="26"/>
      <c r="M161" s="135" t="s">
        <v>1</v>
      </c>
      <c r="N161" s="136" t="s">
        <v>32</v>
      </c>
      <c r="O161" s="137">
        <v>0</v>
      </c>
      <c r="P161" s="137">
        <f t="shared" si="31"/>
        <v>0</v>
      </c>
      <c r="Q161" s="137">
        <v>0.15271999999999999</v>
      </c>
      <c r="R161" s="137">
        <f t="shared" si="32"/>
        <v>93.159199999999998</v>
      </c>
      <c r="S161" s="137">
        <v>0</v>
      </c>
      <c r="T161" s="138">
        <f t="shared" si="33"/>
        <v>0</v>
      </c>
      <c r="U161" s="25"/>
      <c r="V161" s="156"/>
      <c r="W161" s="25"/>
      <c r="X161" s="25"/>
      <c r="Y161" s="25"/>
      <c r="Z161" s="25"/>
      <c r="AA161" s="25"/>
      <c r="AB161" s="25"/>
      <c r="AC161" s="25"/>
      <c r="AD161" s="25"/>
      <c r="AE161" s="25"/>
      <c r="AR161" s="139" t="s">
        <v>104</v>
      </c>
      <c r="AT161" s="139" t="s">
        <v>100</v>
      </c>
      <c r="AU161" s="139" t="s">
        <v>74</v>
      </c>
      <c r="AY161" s="13" t="s">
        <v>99</v>
      </c>
      <c r="BE161" s="140">
        <f t="shared" si="34"/>
        <v>0</v>
      </c>
      <c r="BF161" s="140">
        <f t="shared" si="35"/>
        <v>0</v>
      </c>
      <c r="BG161" s="140">
        <f t="shared" si="36"/>
        <v>0</v>
      </c>
      <c r="BH161" s="140">
        <f t="shared" si="37"/>
        <v>0</v>
      </c>
      <c r="BI161" s="140">
        <f t="shared" si="38"/>
        <v>0</v>
      </c>
      <c r="BJ161" s="13" t="s">
        <v>105</v>
      </c>
      <c r="BK161" s="140">
        <f t="shared" si="39"/>
        <v>0</v>
      </c>
      <c r="BL161" s="13" t="s">
        <v>104</v>
      </c>
      <c r="BM161" s="139" t="s">
        <v>211</v>
      </c>
    </row>
    <row r="162" spans="1:65" s="2" customFormat="1" ht="39.75" customHeight="1">
      <c r="A162" s="25"/>
      <c r="B162" s="127"/>
      <c r="C162" s="141">
        <v>36</v>
      </c>
      <c r="D162" s="159" t="s">
        <v>146</v>
      </c>
      <c r="E162" s="180" t="s">
        <v>258</v>
      </c>
      <c r="F162" s="175" t="s">
        <v>255</v>
      </c>
      <c r="G162" s="161" t="s">
        <v>186</v>
      </c>
      <c r="H162" s="145">
        <v>45</v>
      </c>
      <c r="I162" s="146">
        <v>0</v>
      </c>
      <c r="J162" s="146">
        <f t="shared" si="30"/>
        <v>0</v>
      </c>
      <c r="K162" s="147"/>
      <c r="L162" s="148"/>
      <c r="M162" s="149" t="s">
        <v>1</v>
      </c>
      <c r="N162" s="150" t="s">
        <v>32</v>
      </c>
      <c r="O162" s="137">
        <v>0</v>
      </c>
      <c r="P162" s="137">
        <f t="shared" si="31"/>
        <v>0</v>
      </c>
      <c r="Q162" s="137">
        <v>1</v>
      </c>
      <c r="R162" s="137">
        <f t="shared" si="32"/>
        <v>45</v>
      </c>
      <c r="S162" s="137">
        <v>0</v>
      </c>
      <c r="T162" s="138">
        <f t="shared" si="33"/>
        <v>0</v>
      </c>
      <c r="U162" s="25"/>
      <c r="V162" s="156"/>
      <c r="W162" s="25"/>
      <c r="X162" s="25"/>
      <c r="Y162" s="25"/>
      <c r="Z162" s="25"/>
      <c r="AA162" s="25"/>
      <c r="AB162" s="25"/>
      <c r="AC162" s="25"/>
      <c r="AD162" s="25"/>
      <c r="AE162" s="25"/>
      <c r="AR162" s="139" t="s">
        <v>114</v>
      </c>
      <c r="AT162" s="139" t="s">
        <v>146</v>
      </c>
      <c r="AU162" s="139" t="s">
        <v>74</v>
      </c>
      <c r="AY162" s="13" t="s">
        <v>99</v>
      </c>
      <c r="BE162" s="140">
        <f t="shared" si="34"/>
        <v>0</v>
      </c>
      <c r="BF162" s="140">
        <f t="shared" si="35"/>
        <v>0</v>
      </c>
      <c r="BG162" s="140">
        <f t="shared" si="36"/>
        <v>0</v>
      </c>
      <c r="BH162" s="140">
        <f t="shared" si="37"/>
        <v>0</v>
      </c>
      <c r="BI162" s="140">
        <f t="shared" si="38"/>
        <v>0</v>
      </c>
      <c r="BJ162" s="13" t="s">
        <v>105</v>
      </c>
      <c r="BK162" s="140">
        <f t="shared" si="39"/>
        <v>0</v>
      </c>
      <c r="BL162" s="13" t="s">
        <v>104</v>
      </c>
      <c r="BM162" s="139" t="s">
        <v>212</v>
      </c>
    </row>
    <row r="163" spans="1:65" s="2" customFormat="1" ht="81.75" customHeight="1">
      <c r="A163" s="25"/>
      <c r="B163" s="127"/>
      <c r="C163" s="141">
        <v>37</v>
      </c>
      <c r="D163" s="141" t="s">
        <v>146</v>
      </c>
      <c r="E163" s="142" t="s">
        <v>213</v>
      </c>
      <c r="F163" s="143" t="s">
        <v>247</v>
      </c>
      <c r="G163" s="144" t="s">
        <v>138</v>
      </c>
      <c r="H163" s="145">
        <v>610</v>
      </c>
      <c r="I163" s="146">
        <v>0</v>
      </c>
      <c r="J163" s="146">
        <f t="shared" si="30"/>
        <v>0</v>
      </c>
      <c r="K163" s="147"/>
      <c r="L163" s="148"/>
      <c r="M163" s="149" t="s">
        <v>1</v>
      </c>
      <c r="N163" s="150" t="s">
        <v>32</v>
      </c>
      <c r="O163" s="137">
        <v>0</v>
      </c>
      <c r="P163" s="137">
        <f t="shared" si="31"/>
        <v>0</v>
      </c>
      <c r="Q163" s="137">
        <v>2.2499999999999998E-3</v>
      </c>
      <c r="R163" s="137">
        <f t="shared" si="32"/>
        <v>1.3724999999999998</v>
      </c>
      <c r="S163" s="137">
        <v>0</v>
      </c>
      <c r="T163" s="138">
        <f t="shared" si="33"/>
        <v>0</v>
      </c>
      <c r="U163" s="25"/>
      <c r="V163" s="156"/>
      <c r="W163" s="25"/>
      <c r="X163" s="25"/>
      <c r="Y163" s="25"/>
      <c r="Z163" s="25"/>
      <c r="AA163" s="25"/>
      <c r="AB163" s="25"/>
      <c r="AC163" s="25"/>
      <c r="AD163" s="25"/>
      <c r="AE163" s="25"/>
      <c r="AR163" s="139" t="s">
        <v>114</v>
      </c>
      <c r="AT163" s="139" t="s">
        <v>146</v>
      </c>
      <c r="AU163" s="139" t="s">
        <v>74</v>
      </c>
      <c r="AY163" s="13" t="s">
        <v>99</v>
      </c>
      <c r="BE163" s="140">
        <f t="shared" si="34"/>
        <v>0</v>
      </c>
      <c r="BF163" s="140">
        <f t="shared" si="35"/>
        <v>0</v>
      </c>
      <c r="BG163" s="140">
        <f t="shared" si="36"/>
        <v>0</v>
      </c>
      <c r="BH163" s="140">
        <f t="shared" si="37"/>
        <v>0</v>
      </c>
      <c r="BI163" s="140">
        <f t="shared" si="38"/>
        <v>0</v>
      </c>
      <c r="BJ163" s="13" t="s">
        <v>105</v>
      </c>
      <c r="BK163" s="140">
        <f t="shared" si="39"/>
        <v>0</v>
      </c>
      <c r="BL163" s="13" t="s">
        <v>104</v>
      </c>
      <c r="BM163" s="139" t="s">
        <v>214</v>
      </c>
    </row>
    <row r="164" spans="1:65" s="2" customFormat="1" ht="16.5" customHeight="1">
      <c r="A164" s="25"/>
      <c r="B164" s="127"/>
      <c r="C164" s="141">
        <v>38</v>
      </c>
      <c r="D164" s="141" t="s">
        <v>146</v>
      </c>
      <c r="E164" s="142" t="s">
        <v>215</v>
      </c>
      <c r="F164" s="143" t="s">
        <v>259</v>
      </c>
      <c r="G164" s="144" t="s">
        <v>197</v>
      </c>
      <c r="H164" s="145">
        <v>10</v>
      </c>
      <c r="I164" s="146">
        <v>0</v>
      </c>
      <c r="J164" s="146">
        <f t="shared" si="30"/>
        <v>0</v>
      </c>
      <c r="K164" s="147"/>
      <c r="L164" s="148"/>
      <c r="M164" s="149" t="s">
        <v>1</v>
      </c>
      <c r="N164" s="150" t="s">
        <v>32</v>
      </c>
      <c r="O164" s="137">
        <v>0</v>
      </c>
      <c r="P164" s="137">
        <f t="shared" si="31"/>
        <v>0</v>
      </c>
      <c r="Q164" s="137">
        <v>1.7100000000000001E-2</v>
      </c>
      <c r="R164" s="137">
        <f t="shared" si="32"/>
        <v>0.17100000000000001</v>
      </c>
      <c r="S164" s="137">
        <v>0</v>
      </c>
      <c r="T164" s="138">
        <f t="shared" si="33"/>
        <v>0</v>
      </c>
      <c r="U164" s="25"/>
      <c r="V164" s="156"/>
      <c r="W164" s="25"/>
      <c r="X164" s="25"/>
      <c r="Y164" s="25"/>
      <c r="Z164" s="25"/>
      <c r="AA164" s="25"/>
      <c r="AB164" s="25"/>
      <c r="AC164" s="25"/>
      <c r="AD164" s="25"/>
      <c r="AE164" s="25"/>
      <c r="AR164" s="139" t="s">
        <v>114</v>
      </c>
      <c r="AT164" s="139" t="s">
        <v>146</v>
      </c>
      <c r="AU164" s="139" t="s">
        <v>74</v>
      </c>
      <c r="AY164" s="13" t="s">
        <v>99</v>
      </c>
      <c r="BE164" s="140">
        <f t="shared" si="34"/>
        <v>0</v>
      </c>
      <c r="BF164" s="140">
        <f t="shared" si="35"/>
        <v>0</v>
      </c>
      <c r="BG164" s="140">
        <f t="shared" si="36"/>
        <v>0</v>
      </c>
      <c r="BH164" s="140">
        <f t="shared" si="37"/>
        <v>0</v>
      </c>
      <c r="BI164" s="140">
        <f t="shared" si="38"/>
        <v>0</v>
      </c>
      <c r="BJ164" s="13" t="s">
        <v>105</v>
      </c>
      <c r="BK164" s="140">
        <f t="shared" si="39"/>
        <v>0</v>
      </c>
      <c r="BL164" s="13" t="s">
        <v>104</v>
      </c>
      <c r="BM164" s="139" t="s">
        <v>216</v>
      </c>
    </row>
    <row r="165" spans="1:65" s="2" customFormat="1" ht="16.5" customHeight="1">
      <c r="A165" s="25"/>
      <c r="B165" s="127"/>
      <c r="C165" s="141">
        <v>39</v>
      </c>
      <c r="D165" s="141" t="s">
        <v>146</v>
      </c>
      <c r="E165" s="142" t="s">
        <v>217</v>
      </c>
      <c r="F165" s="143" t="s">
        <v>218</v>
      </c>
      <c r="G165" s="144" t="s">
        <v>219</v>
      </c>
      <c r="H165" s="145">
        <v>17</v>
      </c>
      <c r="I165" s="146">
        <v>0</v>
      </c>
      <c r="J165" s="146">
        <f t="shared" si="30"/>
        <v>0</v>
      </c>
      <c r="K165" s="147"/>
      <c r="L165" s="148"/>
      <c r="M165" s="149" t="s">
        <v>1</v>
      </c>
      <c r="N165" s="150" t="s">
        <v>32</v>
      </c>
      <c r="O165" s="137">
        <v>0</v>
      </c>
      <c r="P165" s="137">
        <f t="shared" si="31"/>
        <v>0</v>
      </c>
      <c r="Q165" s="137">
        <v>1</v>
      </c>
      <c r="R165" s="137">
        <f t="shared" si="32"/>
        <v>17</v>
      </c>
      <c r="S165" s="137">
        <v>0</v>
      </c>
      <c r="T165" s="138">
        <f t="shared" si="33"/>
        <v>0</v>
      </c>
      <c r="U165" s="25"/>
      <c r="V165" s="156"/>
      <c r="W165" s="25"/>
      <c r="X165" s="25"/>
      <c r="Y165" s="25"/>
      <c r="Z165" s="25"/>
      <c r="AA165" s="25"/>
      <c r="AB165" s="25"/>
      <c r="AC165" s="25"/>
      <c r="AD165" s="25"/>
      <c r="AE165" s="25"/>
      <c r="AR165" s="139" t="s">
        <v>114</v>
      </c>
      <c r="AT165" s="139" t="s">
        <v>146</v>
      </c>
      <c r="AU165" s="139" t="s">
        <v>74</v>
      </c>
      <c r="AY165" s="13" t="s">
        <v>99</v>
      </c>
      <c r="BE165" s="140">
        <f t="shared" si="34"/>
        <v>0</v>
      </c>
      <c r="BF165" s="140">
        <f t="shared" si="35"/>
        <v>0</v>
      </c>
      <c r="BG165" s="140">
        <f t="shared" si="36"/>
        <v>0</v>
      </c>
      <c r="BH165" s="140">
        <f t="shared" si="37"/>
        <v>0</v>
      </c>
      <c r="BI165" s="140">
        <f t="shared" si="38"/>
        <v>0</v>
      </c>
      <c r="BJ165" s="13" t="s">
        <v>105</v>
      </c>
      <c r="BK165" s="140">
        <f t="shared" si="39"/>
        <v>0</v>
      </c>
      <c r="BL165" s="13" t="s">
        <v>104</v>
      </c>
      <c r="BM165" s="139" t="s">
        <v>220</v>
      </c>
    </row>
    <row r="166" spans="1:65" s="11" customFormat="1" ht="25.9" customHeight="1">
      <c r="B166" s="117"/>
      <c r="D166" s="118" t="s">
        <v>65</v>
      </c>
      <c r="E166" s="119">
        <v>5</v>
      </c>
      <c r="F166" s="119" t="s">
        <v>264</v>
      </c>
      <c r="J166" s="120">
        <f>SUM(J167:J167)</f>
        <v>0</v>
      </c>
      <c r="L166" s="117"/>
      <c r="M166" s="121"/>
      <c r="N166" s="122"/>
      <c r="O166" s="122"/>
      <c r="P166" s="123">
        <f>SUM(P167:P167)</f>
        <v>0</v>
      </c>
      <c r="Q166" s="122"/>
      <c r="R166" s="123">
        <f>SUM(R167:R167)</f>
        <v>0</v>
      </c>
      <c r="S166" s="122"/>
      <c r="T166" s="124">
        <f>SUM(T167:T167)</f>
        <v>0</v>
      </c>
      <c r="V166" s="156"/>
      <c r="AR166" s="118" t="s">
        <v>74</v>
      </c>
      <c r="AT166" s="125" t="s">
        <v>65</v>
      </c>
      <c r="AU166" s="125" t="s">
        <v>66</v>
      </c>
      <c r="AY166" s="118" t="s">
        <v>99</v>
      </c>
      <c r="BK166" s="126">
        <f>SUM(BK167:BK167)</f>
        <v>0</v>
      </c>
    </row>
    <row r="167" spans="1:65" s="2" customFormat="1" ht="27.6" customHeight="1">
      <c r="A167" s="25"/>
      <c r="B167" s="127"/>
      <c r="C167" s="128">
        <v>40</v>
      </c>
      <c r="D167" s="158" t="s">
        <v>100</v>
      </c>
      <c r="E167" s="174" t="s">
        <v>265</v>
      </c>
      <c r="F167" s="175" t="s">
        <v>267</v>
      </c>
      <c r="G167" s="168" t="s">
        <v>266</v>
      </c>
      <c r="H167" s="176">
        <v>0.5</v>
      </c>
      <c r="I167" s="177">
        <v>0</v>
      </c>
      <c r="J167" s="173">
        <f>ROUND(I167*H167,2)</f>
        <v>0</v>
      </c>
      <c r="K167" s="134"/>
      <c r="L167" s="26"/>
      <c r="M167" s="135" t="s">
        <v>1</v>
      </c>
      <c r="N167" s="136" t="s">
        <v>32</v>
      </c>
      <c r="O167" s="137">
        <v>0</v>
      </c>
      <c r="P167" s="137">
        <f>O167*H167</f>
        <v>0</v>
      </c>
      <c r="Q167" s="137">
        <v>0</v>
      </c>
      <c r="R167" s="137">
        <f>Q167*H167</f>
        <v>0</v>
      </c>
      <c r="S167" s="137">
        <v>0</v>
      </c>
      <c r="T167" s="138">
        <f>S167*H167</f>
        <v>0</v>
      </c>
      <c r="U167" s="25"/>
      <c r="V167" s="156"/>
      <c r="W167" s="25"/>
      <c r="X167" s="25"/>
      <c r="Y167" s="25"/>
      <c r="Z167" s="25"/>
      <c r="AA167" s="25"/>
      <c r="AB167" s="25"/>
      <c r="AC167" s="25"/>
      <c r="AD167" s="25"/>
      <c r="AE167" s="25"/>
      <c r="AR167" s="139" t="s">
        <v>104</v>
      </c>
      <c r="AT167" s="139" t="s">
        <v>100</v>
      </c>
      <c r="AU167" s="139" t="s">
        <v>74</v>
      </c>
      <c r="AY167" s="13" t="s">
        <v>99</v>
      </c>
      <c r="BE167" s="140">
        <f>IF(N167="základná",J167,0)</f>
        <v>0</v>
      </c>
      <c r="BF167" s="140">
        <f>IF(N167="znížená",J167,0)</f>
        <v>0</v>
      </c>
      <c r="BG167" s="140">
        <f>IF(N167="zákl. prenesená",J167,0)</f>
        <v>0</v>
      </c>
      <c r="BH167" s="140">
        <f>IF(N167="zníž. prenesená",J167,0)</f>
        <v>0</v>
      </c>
      <c r="BI167" s="140">
        <f>IF(N167="nulová",J167,0)</f>
        <v>0</v>
      </c>
      <c r="BJ167" s="13" t="s">
        <v>105</v>
      </c>
      <c r="BK167" s="140">
        <f>ROUND(I167*H167,2)</f>
        <v>0</v>
      </c>
      <c r="BL167" s="13" t="s">
        <v>104</v>
      </c>
      <c r="BM167" s="139" t="s">
        <v>221</v>
      </c>
    </row>
    <row r="168" spans="1:65" s="11" customFormat="1" ht="25.9" customHeight="1">
      <c r="B168" s="117"/>
      <c r="D168" s="118" t="s">
        <v>65</v>
      </c>
      <c r="E168" s="182">
        <v>6</v>
      </c>
      <c r="F168" s="182" t="s">
        <v>222</v>
      </c>
      <c r="J168" s="120">
        <f>SUM(J169:J178)</f>
        <v>0</v>
      </c>
      <c r="L168" s="117"/>
      <c r="M168" s="121"/>
      <c r="N168" s="122"/>
      <c r="O168" s="122"/>
      <c r="P168" s="123">
        <f>SUM(P169:P178)</f>
        <v>53.469000000000001</v>
      </c>
      <c r="Q168" s="122"/>
      <c r="R168" s="123">
        <f>SUM(R169:R178)</f>
        <v>23.153105000000004</v>
      </c>
      <c r="S168" s="122"/>
      <c r="T168" s="124">
        <f>SUM(T169:T178)</f>
        <v>0</v>
      </c>
      <c r="V168" s="156"/>
      <c r="AR168" s="118" t="s">
        <v>74</v>
      </c>
      <c r="AT168" s="125" t="s">
        <v>65</v>
      </c>
      <c r="AU168" s="125" t="s">
        <v>66</v>
      </c>
      <c r="AY168" s="118" t="s">
        <v>99</v>
      </c>
      <c r="BK168" s="126">
        <f>SUM(BK169:BK178)</f>
        <v>0</v>
      </c>
    </row>
    <row r="169" spans="1:65" s="2" customFormat="1" ht="54" customHeight="1">
      <c r="A169" s="25"/>
      <c r="B169" s="127"/>
      <c r="C169" s="128">
        <v>41</v>
      </c>
      <c r="D169" s="128" t="s">
        <v>100</v>
      </c>
      <c r="E169" s="164" t="s">
        <v>223</v>
      </c>
      <c r="F169" s="165" t="s">
        <v>250</v>
      </c>
      <c r="G169" s="166" t="s">
        <v>160</v>
      </c>
      <c r="H169" s="132">
        <v>94</v>
      </c>
      <c r="I169" s="133">
        <v>0</v>
      </c>
      <c r="J169" s="133">
        <f t="shared" ref="J169:J178" si="40">ROUND(I169*H169,2)</f>
        <v>0</v>
      </c>
      <c r="K169" s="134"/>
      <c r="L169" s="26"/>
      <c r="M169" s="135" t="s">
        <v>1</v>
      </c>
      <c r="N169" s="136" t="s">
        <v>32</v>
      </c>
      <c r="O169" s="137">
        <v>0</v>
      </c>
      <c r="P169" s="137">
        <f t="shared" ref="P169:P178" si="41">O169*H169</f>
        <v>0</v>
      </c>
      <c r="Q169" s="137">
        <v>0.10562000000000001</v>
      </c>
      <c r="R169" s="137">
        <f t="shared" ref="R169:R178" si="42">Q169*H169</f>
        <v>9.9282800000000009</v>
      </c>
      <c r="S169" s="137">
        <v>0</v>
      </c>
      <c r="T169" s="138">
        <f t="shared" ref="T169:T178" si="43">S169*H169</f>
        <v>0</v>
      </c>
      <c r="U169" s="25"/>
      <c r="V169" s="156"/>
      <c r="W169" s="25"/>
      <c r="X169" s="25"/>
      <c r="Y169" s="25"/>
      <c r="Z169" s="25"/>
      <c r="AA169" s="25"/>
      <c r="AB169" s="25"/>
      <c r="AC169" s="25"/>
      <c r="AD169" s="25"/>
      <c r="AE169" s="25"/>
      <c r="AR169" s="139" t="s">
        <v>104</v>
      </c>
      <c r="AT169" s="139" t="s">
        <v>100</v>
      </c>
      <c r="AU169" s="139" t="s">
        <v>74</v>
      </c>
      <c r="AY169" s="13" t="s">
        <v>99</v>
      </c>
      <c r="BE169" s="140">
        <f t="shared" ref="BE169:BE178" si="44">IF(N169="základná",J169,0)</f>
        <v>0</v>
      </c>
      <c r="BF169" s="140">
        <f t="shared" ref="BF169:BF178" si="45">IF(N169="znížená",J169,0)</f>
        <v>0</v>
      </c>
      <c r="BG169" s="140">
        <f t="shared" ref="BG169:BG178" si="46">IF(N169="zákl. prenesená",J169,0)</f>
        <v>0</v>
      </c>
      <c r="BH169" s="140">
        <f t="shared" ref="BH169:BH178" si="47">IF(N169="zníž. prenesená",J169,0)</f>
        <v>0</v>
      </c>
      <c r="BI169" s="140">
        <f t="shared" ref="BI169:BI178" si="48">IF(N169="nulová",J169,0)</f>
        <v>0</v>
      </c>
      <c r="BJ169" s="13" t="s">
        <v>105</v>
      </c>
      <c r="BK169" s="140">
        <f t="shared" ref="BK169:BK178" si="49">ROUND(I169*H169,2)</f>
        <v>0</v>
      </c>
      <c r="BL169" s="13" t="s">
        <v>104</v>
      </c>
      <c r="BM169" s="139" t="s">
        <v>224</v>
      </c>
    </row>
    <row r="170" spans="1:65" s="2" customFormat="1" ht="39" customHeight="1">
      <c r="A170" s="157"/>
      <c r="B170" s="127"/>
      <c r="C170" s="128">
        <v>42</v>
      </c>
      <c r="D170" s="158" t="s">
        <v>146</v>
      </c>
      <c r="E170" s="180" t="s">
        <v>260</v>
      </c>
      <c r="F170" s="181" t="s">
        <v>261</v>
      </c>
      <c r="G170" s="168" t="s">
        <v>176</v>
      </c>
      <c r="H170" s="169">
        <v>192</v>
      </c>
      <c r="I170" s="170">
        <v>0</v>
      </c>
      <c r="J170" s="133">
        <f t="shared" si="40"/>
        <v>0</v>
      </c>
      <c r="K170" s="134"/>
      <c r="L170" s="26"/>
      <c r="M170" s="135"/>
      <c r="N170" s="136"/>
      <c r="O170" s="137"/>
      <c r="P170" s="137"/>
      <c r="Q170" s="137"/>
      <c r="R170" s="137"/>
      <c r="S170" s="137"/>
      <c r="T170" s="138"/>
      <c r="U170" s="157"/>
      <c r="V170" s="156"/>
      <c r="W170" s="157"/>
      <c r="X170" s="157"/>
      <c r="Y170" s="157"/>
      <c r="Z170" s="157"/>
      <c r="AA170" s="157"/>
      <c r="AB170" s="157"/>
      <c r="AC170" s="157"/>
      <c r="AD170" s="157"/>
      <c r="AE170" s="157"/>
      <c r="AR170" s="139"/>
      <c r="AT170" s="139"/>
      <c r="AU170" s="139"/>
      <c r="AY170" s="13"/>
      <c r="BE170" s="140"/>
      <c r="BF170" s="140"/>
      <c r="BG170" s="140"/>
      <c r="BH170" s="140"/>
      <c r="BI170" s="140"/>
      <c r="BJ170" s="13"/>
      <c r="BK170" s="140"/>
      <c r="BL170" s="13"/>
      <c r="BM170" s="139"/>
    </row>
    <row r="171" spans="1:65" s="2" customFormat="1" ht="18.600000000000001" customHeight="1">
      <c r="A171" s="157"/>
      <c r="B171" s="127"/>
      <c r="C171" s="128">
        <v>43</v>
      </c>
      <c r="D171" s="158" t="s">
        <v>146</v>
      </c>
      <c r="E171" s="180" t="s">
        <v>262</v>
      </c>
      <c r="F171" s="181" t="s">
        <v>263</v>
      </c>
      <c r="G171" s="168" t="s">
        <v>176</v>
      </c>
      <c r="H171" s="171">
        <v>192</v>
      </c>
      <c r="I171" s="172">
        <v>0</v>
      </c>
      <c r="J171" s="133">
        <f t="shared" si="40"/>
        <v>0</v>
      </c>
      <c r="K171" s="134"/>
      <c r="L171" s="26"/>
      <c r="M171" s="135"/>
      <c r="N171" s="136"/>
      <c r="O171" s="137"/>
      <c r="P171" s="137"/>
      <c r="Q171" s="137"/>
      <c r="R171" s="137"/>
      <c r="S171" s="137"/>
      <c r="T171" s="138"/>
      <c r="U171" s="157"/>
      <c r="V171" s="156"/>
      <c r="W171" s="157"/>
      <c r="X171" s="157"/>
      <c r="Y171" s="157"/>
      <c r="Z171" s="157"/>
      <c r="AA171" s="157"/>
      <c r="AB171" s="157"/>
      <c r="AC171" s="157"/>
      <c r="AD171" s="157"/>
      <c r="AE171" s="157"/>
      <c r="AR171" s="139"/>
      <c r="AT171" s="139"/>
      <c r="AU171" s="139"/>
      <c r="AY171" s="13"/>
      <c r="BE171" s="140"/>
      <c r="BF171" s="140"/>
      <c r="BG171" s="140"/>
      <c r="BH171" s="140"/>
      <c r="BI171" s="140"/>
      <c r="BJ171" s="13"/>
      <c r="BK171" s="140"/>
      <c r="BL171" s="13"/>
      <c r="BM171" s="139"/>
    </row>
    <row r="172" spans="1:65" s="2" customFormat="1" ht="16.5" customHeight="1">
      <c r="A172" s="25"/>
      <c r="B172" s="127"/>
      <c r="C172" s="141">
        <v>44</v>
      </c>
      <c r="D172" s="141" t="s">
        <v>146</v>
      </c>
      <c r="E172" s="162" t="s">
        <v>225</v>
      </c>
      <c r="F172" s="163" t="s">
        <v>251</v>
      </c>
      <c r="G172" s="167" t="s">
        <v>176</v>
      </c>
      <c r="H172" s="145">
        <v>96</v>
      </c>
      <c r="I172" s="146">
        <v>0</v>
      </c>
      <c r="J172" s="146">
        <f t="shared" si="40"/>
        <v>0</v>
      </c>
      <c r="K172" s="147"/>
      <c r="L172" s="148"/>
      <c r="M172" s="149" t="s">
        <v>1</v>
      </c>
      <c r="N172" s="150" t="s">
        <v>32</v>
      </c>
      <c r="O172" s="137">
        <v>0</v>
      </c>
      <c r="P172" s="137">
        <f t="shared" si="41"/>
        <v>0</v>
      </c>
      <c r="Q172" s="137">
        <v>2.7E-2</v>
      </c>
      <c r="R172" s="137">
        <f t="shared" si="42"/>
        <v>2.5920000000000001</v>
      </c>
      <c r="S172" s="137">
        <v>0</v>
      </c>
      <c r="T172" s="138">
        <f t="shared" si="43"/>
        <v>0</v>
      </c>
      <c r="U172" s="25"/>
      <c r="V172" s="156"/>
      <c r="W172" s="25"/>
      <c r="X172" s="25"/>
      <c r="Y172" s="25"/>
      <c r="Z172" s="25"/>
      <c r="AA172" s="25"/>
      <c r="AB172" s="25"/>
      <c r="AC172" s="25"/>
      <c r="AD172" s="25"/>
      <c r="AE172" s="25"/>
      <c r="AR172" s="139" t="s">
        <v>114</v>
      </c>
      <c r="AT172" s="139" t="s">
        <v>146</v>
      </c>
      <c r="AU172" s="139" t="s">
        <v>74</v>
      </c>
      <c r="AY172" s="13" t="s">
        <v>99</v>
      </c>
      <c r="BE172" s="140">
        <f t="shared" si="44"/>
        <v>0</v>
      </c>
      <c r="BF172" s="140">
        <f t="shared" si="45"/>
        <v>0</v>
      </c>
      <c r="BG172" s="140">
        <f t="shared" si="46"/>
        <v>0</v>
      </c>
      <c r="BH172" s="140">
        <f t="shared" si="47"/>
        <v>0</v>
      </c>
      <c r="BI172" s="140">
        <f t="shared" si="48"/>
        <v>0</v>
      </c>
      <c r="BJ172" s="13" t="s">
        <v>105</v>
      </c>
      <c r="BK172" s="140">
        <f t="shared" si="49"/>
        <v>0</v>
      </c>
      <c r="BL172" s="13" t="s">
        <v>104</v>
      </c>
      <c r="BM172" s="139" t="s">
        <v>226</v>
      </c>
    </row>
    <row r="173" spans="1:65" s="2" customFormat="1" ht="43.5" customHeight="1">
      <c r="A173" s="25"/>
      <c r="B173" s="127"/>
      <c r="C173" s="128">
        <v>45</v>
      </c>
      <c r="D173" s="128" t="s">
        <v>100</v>
      </c>
      <c r="E173" s="129" t="s">
        <v>227</v>
      </c>
      <c r="F173" s="130" t="s">
        <v>252</v>
      </c>
      <c r="G173" s="131" t="s">
        <v>103</v>
      </c>
      <c r="H173" s="132">
        <v>4.5</v>
      </c>
      <c r="I173" s="133">
        <v>0</v>
      </c>
      <c r="J173" s="133">
        <f t="shared" si="40"/>
        <v>0</v>
      </c>
      <c r="K173" s="134"/>
      <c r="L173" s="26"/>
      <c r="M173" s="135" t="s">
        <v>1</v>
      </c>
      <c r="N173" s="136" t="s">
        <v>32</v>
      </c>
      <c r="O173" s="137">
        <v>0</v>
      </c>
      <c r="P173" s="137">
        <f t="shared" si="41"/>
        <v>0</v>
      </c>
      <c r="Q173" s="137">
        <v>2.3628499999999999</v>
      </c>
      <c r="R173" s="137">
        <f t="shared" si="42"/>
        <v>10.632825</v>
      </c>
      <c r="S173" s="137">
        <v>0</v>
      </c>
      <c r="T173" s="138">
        <f t="shared" si="43"/>
        <v>0</v>
      </c>
      <c r="U173" s="25"/>
      <c r="V173" s="156"/>
      <c r="W173" s="25"/>
      <c r="X173" s="25"/>
      <c r="Y173" s="25"/>
      <c r="Z173" s="25"/>
      <c r="AA173" s="25"/>
      <c r="AB173" s="25"/>
      <c r="AC173" s="25"/>
      <c r="AD173" s="25"/>
      <c r="AE173" s="25"/>
      <c r="AR173" s="139" t="s">
        <v>104</v>
      </c>
      <c r="AT173" s="139" t="s">
        <v>100</v>
      </c>
      <c r="AU173" s="139" t="s">
        <v>74</v>
      </c>
      <c r="AY173" s="13" t="s">
        <v>99</v>
      </c>
      <c r="BE173" s="140">
        <f t="shared" si="44"/>
        <v>0</v>
      </c>
      <c r="BF173" s="140">
        <f t="shared" si="45"/>
        <v>0</v>
      </c>
      <c r="BG173" s="140">
        <f t="shared" si="46"/>
        <v>0</v>
      </c>
      <c r="BH173" s="140">
        <f t="shared" si="47"/>
        <v>0</v>
      </c>
      <c r="BI173" s="140">
        <f t="shared" si="48"/>
        <v>0</v>
      </c>
      <c r="BJ173" s="13" t="s">
        <v>105</v>
      </c>
      <c r="BK173" s="140">
        <f t="shared" si="49"/>
        <v>0</v>
      </c>
      <c r="BL173" s="13" t="s">
        <v>104</v>
      </c>
      <c r="BM173" s="139" t="s">
        <v>228</v>
      </c>
    </row>
    <row r="174" spans="1:65" s="2" customFormat="1" ht="34.5" customHeight="1">
      <c r="A174" s="25"/>
      <c r="B174" s="127"/>
      <c r="C174" s="128">
        <v>46</v>
      </c>
      <c r="D174" s="128" t="s">
        <v>100</v>
      </c>
      <c r="E174" s="129" t="s">
        <v>229</v>
      </c>
      <c r="F174" s="130" t="s">
        <v>230</v>
      </c>
      <c r="G174" s="131" t="s">
        <v>186</v>
      </c>
      <c r="H174" s="132">
        <v>493.06299999999999</v>
      </c>
      <c r="I174" s="133">
        <v>0</v>
      </c>
      <c r="J174" s="133">
        <f t="shared" si="40"/>
        <v>0</v>
      </c>
      <c r="K174" s="134"/>
      <c r="L174" s="26"/>
      <c r="M174" s="135" t="s">
        <v>1</v>
      </c>
      <c r="N174" s="136" t="s">
        <v>32</v>
      </c>
      <c r="O174" s="137">
        <v>0</v>
      </c>
      <c r="P174" s="137">
        <f t="shared" si="41"/>
        <v>0</v>
      </c>
      <c r="Q174" s="137">
        <v>0</v>
      </c>
      <c r="R174" s="137">
        <f t="shared" si="42"/>
        <v>0</v>
      </c>
      <c r="S174" s="137">
        <v>0</v>
      </c>
      <c r="T174" s="138">
        <f t="shared" si="43"/>
        <v>0</v>
      </c>
      <c r="U174" s="25"/>
      <c r="V174" s="156"/>
      <c r="W174" s="25"/>
      <c r="X174" s="25"/>
      <c r="Y174" s="25"/>
      <c r="Z174" s="25"/>
      <c r="AA174" s="25"/>
      <c r="AB174" s="25"/>
      <c r="AC174" s="25"/>
      <c r="AD174" s="25"/>
      <c r="AE174" s="25"/>
      <c r="AR174" s="139" t="s">
        <v>104</v>
      </c>
      <c r="AT174" s="139" t="s">
        <v>100</v>
      </c>
      <c r="AU174" s="139" t="s">
        <v>74</v>
      </c>
      <c r="AY174" s="13" t="s">
        <v>99</v>
      </c>
      <c r="BE174" s="140">
        <f t="shared" si="44"/>
        <v>0</v>
      </c>
      <c r="BF174" s="140">
        <f t="shared" si="45"/>
        <v>0</v>
      </c>
      <c r="BG174" s="140">
        <f t="shared" si="46"/>
        <v>0</v>
      </c>
      <c r="BH174" s="140">
        <f t="shared" si="47"/>
        <v>0</v>
      </c>
      <c r="BI174" s="140">
        <f t="shared" si="48"/>
        <v>0</v>
      </c>
      <c r="BJ174" s="13" t="s">
        <v>105</v>
      </c>
      <c r="BK174" s="140">
        <f t="shared" si="49"/>
        <v>0</v>
      </c>
      <c r="BL174" s="13" t="s">
        <v>104</v>
      </c>
      <c r="BM174" s="139" t="s">
        <v>231</v>
      </c>
    </row>
    <row r="175" spans="1:65" s="2" customFormat="1" ht="29.25" customHeight="1">
      <c r="A175" s="25"/>
      <c r="B175" s="127"/>
      <c r="C175" s="128">
        <v>47</v>
      </c>
      <c r="D175" s="128" t="s">
        <v>100</v>
      </c>
      <c r="E175" s="129" t="s">
        <v>232</v>
      </c>
      <c r="F175" s="130" t="s">
        <v>233</v>
      </c>
      <c r="G175" s="131" t="s">
        <v>103</v>
      </c>
      <c r="H175" s="132">
        <v>3.95</v>
      </c>
      <c r="I175" s="133">
        <v>0</v>
      </c>
      <c r="J175" s="133">
        <f t="shared" si="40"/>
        <v>0</v>
      </c>
      <c r="K175" s="134"/>
      <c r="L175" s="26"/>
      <c r="M175" s="135" t="s">
        <v>1</v>
      </c>
      <c r="N175" s="136" t="s">
        <v>32</v>
      </c>
      <c r="O175" s="137">
        <v>0</v>
      </c>
      <c r="P175" s="137">
        <f t="shared" si="41"/>
        <v>0</v>
      </c>
      <c r="Q175" s="137">
        <v>0</v>
      </c>
      <c r="R175" s="137">
        <f t="shared" si="42"/>
        <v>0</v>
      </c>
      <c r="S175" s="137">
        <v>0</v>
      </c>
      <c r="T175" s="138">
        <f t="shared" si="43"/>
        <v>0</v>
      </c>
      <c r="U175" s="25"/>
      <c r="V175" s="156"/>
      <c r="W175" s="25"/>
      <c r="X175" s="25"/>
      <c r="Y175" s="25"/>
      <c r="Z175" s="25"/>
      <c r="AA175" s="25"/>
      <c r="AB175" s="25"/>
      <c r="AC175" s="25"/>
      <c r="AD175" s="25"/>
      <c r="AE175" s="25"/>
      <c r="AR175" s="139" t="s">
        <v>104</v>
      </c>
      <c r="AT175" s="139" t="s">
        <v>100</v>
      </c>
      <c r="AU175" s="139" t="s">
        <v>74</v>
      </c>
      <c r="AY175" s="13" t="s">
        <v>99</v>
      </c>
      <c r="BE175" s="140">
        <f t="shared" si="44"/>
        <v>0</v>
      </c>
      <c r="BF175" s="140">
        <f t="shared" si="45"/>
        <v>0</v>
      </c>
      <c r="BG175" s="140">
        <f t="shared" si="46"/>
        <v>0</v>
      </c>
      <c r="BH175" s="140">
        <f t="shared" si="47"/>
        <v>0</v>
      </c>
      <c r="BI175" s="140">
        <f t="shared" si="48"/>
        <v>0</v>
      </c>
      <c r="BJ175" s="13" t="s">
        <v>105</v>
      </c>
      <c r="BK175" s="140">
        <f t="shared" si="49"/>
        <v>0</v>
      </c>
      <c r="BL175" s="13" t="s">
        <v>104</v>
      </c>
      <c r="BM175" s="139" t="s">
        <v>234</v>
      </c>
    </row>
    <row r="176" spans="1:65" s="2" customFormat="1" ht="30" customHeight="1">
      <c r="A176" s="25"/>
      <c r="B176" s="127"/>
      <c r="C176" s="128">
        <v>48</v>
      </c>
      <c r="D176" s="128" t="s">
        <v>100</v>
      </c>
      <c r="E176" s="129" t="s">
        <v>235</v>
      </c>
      <c r="F176" s="130" t="s">
        <v>236</v>
      </c>
      <c r="G176" s="131" t="s">
        <v>160</v>
      </c>
      <c r="H176" s="132">
        <v>90</v>
      </c>
      <c r="I176" s="133">
        <v>0</v>
      </c>
      <c r="J176" s="133">
        <f t="shared" si="40"/>
        <v>0</v>
      </c>
      <c r="K176" s="134"/>
      <c r="L176" s="26"/>
      <c r="M176" s="135" t="s">
        <v>1</v>
      </c>
      <c r="N176" s="136" t="s">
        <v>32</v>
      </c>
      <c r="O176" s="137">
        <v>0.43159999999999998</v>
      </c>
      <c r="P176" s="137">
        <f t="shared" si="41"/>
        <v>38.844000000000001</v>
      </c>
      <c r="Q176" s="137">
        <v>0</v>
      </c>
      <c r="R176" s="137">
        <f t="shared" si="42"/>
        <v>0</v>
      </c>
      <c r="S176" s="137">
        <v>0</v>
      </c>
      <c r="T176" s="138">
        <f t="shared" si="43"/>
        <v>0</v>
      </c>
      <c r="U176" s="25"/>
      <c r="V176" s="156"/>
      <c r="W176" s="25"/>
      <c r="X176" s="25"/>
      <c r="Y176" s="25"/>
      <c r="Z176" s="25"/>
      <c r="AA176" s="25"/>
      <c r="AB176" s="25"/>
      <c r="AC176" s="25"/>
      <c r="AD176" s="25"/>
      <c r="AE176" s="25"/>
      <c r="AR176" s="139" t="s">
        <v>104</v>
      </c>
      <c r="AT176" s="139" t="s">
        <v>100</v>
      </c>
      <c r="AU176" s="139" t="s">
        <v>74</v>
      </c>
      <c r="AY176" s="13" t="s">
        <v>99</v>
      </c>
      <c r="BE176" s="140">
        <f t="shared" si="44"/>
        <v>0</v>
      </c>
      <c r="BF176" s="140">
        <f t="shared" si="45"/>
        <v>0</v>
      </c>
      <c r="BG176" s="140">
        <f t="shared" si="46"/>
        <v>0</v>
      </c>
      <c r="BH176" s="140">
        <f t="shared" si="47"/>
        <v>0</v>
      </c>
      <c r="BI176" s="140">
        <f t="shared" si="48"/>
        <v>0</v>
      </c>
      <c r="BJ176" s="13" t="s">
        <v>105</v>
      </c>
      <c r="BK176" s="140">
        <f t="shared" si="49"/>
        <v>0</v>
      </c>
      <c r="BL176" s="13" t="s">
        <v>104</v>
      </c>
      <c r="BM176" s="139" t="s">
        <v>237</v>
      </c>
    </row>
    <row r="177" spans="1:65" s="2" customFormat="1" ht="30" customHeight="1">
      <c r="A177" s="25"/>
      <c r="B177" s="127"/>
      <c r="C177" s="128">
        <v>49</v>
      </c>
      <c r="D177" s="128" t="s">
        <v>100</v>
      </c>
      <c r="E177" s="129" t="s">
        <v>238</v>
      </c>
      <c r="F177" s="130" t="s">
        <v>239</v>
      </c>
      <c r="G177" s="131" t="s">
        <v>160</v>
      </c>
      <c r="H177" s="132">
        <v>90</v>
      </c>
      <c r="I177" s="133">
        <v>0</v>
      </c>
      <c r="J177" s="133">
        <f t="shared" si="40"/>
        <v>0</v>
      </c>
      <c r="K177" s="134"/>
      <c r="L177" s="26"/>
      <c r="M177" s="135" t="s">
        <v>1</v>
      </c>
      <c r="N177" s="136" t="s">
        <v>32</v>
      </c>
      <c r="O177" s="137">
        <v>0.16250000000000001</v>
      </c>
      <c r="P177" s="137">
        <f t="shared" si="41"/>
        <v>14.625</v>
      </c>
      <c r="Q177" s="137">
        <v>0</v>
      </c>
      <c r="R177" s="137">
        <f t="shared" si="42"/>
        <v>0</v>
      </c>
      <c r="S177" s="137">
        <v>0</v>
      </c>
      <c r="T177" s="138">
        <f t="shared" si="43"/>
        <v>0</v>
      </c>
      <c r="U177" s="25"/>
      <c r="V177" s="156"/>
      <c r="W177" s="25"/>
      <c r="X177" s="25"/>
      <c r="Y177" s="25"/>
      <c r="Z177" s="25"/>
      <c r="AA177" s="25"/>
      <c r="AB177" s="25"/>
      <c r="AC177" s="25"/>
      <c r="AD177" s="25"/>
      <c r="AE177" s="25"/>
      <c r="AR177" s="139" t="s">
        <v>104</v>
      </c>
      <c r="AT177" s="139" t="s">
        <v>100</v>
      </c>
      <c r="AU177" s="139" t="s">
        <v>74</v>
      </c>
      <c r="AY177" s="13" t="s">
        <v>99</v>
      </c>
      <c r="BE177" s="140">
        <f t="shared" si="44"/>
        <v>0</v>
      </c>
      <c r="BF177" s="140">
        <f t="shared" si="45"/>
        <v>0</v>
      </c>
      <c r="BG177" s="140">
        <f t="shared" si="46"/>
        <v>0</v>
      </c>
      <c r="BH177" s="140">
        <f t="shared" si="47"/>
        <v>0</v>
      </c>
      <c r="BI177" s="140">
        <f t="shared" si="48"/>
        <v>0</v>
      </c>
      <c r="BJ177" s="13" t="s">
        <v>105</v>
      </c>
      <c r="BK177" s="140">
        <f t="shared" si="49"/>
        <v>0</v>
      </c>
      <c r="BL177" s="13" t="s">
        <v>104</v>
      </c>
      <c r="BM177" s="139" t="s">
        <v>240</v>
      </c>
    </row>
    <row r="178" spans="1:65" s="2" customFormat="1" ht="69" customHeight="1">
      <c r="A178" s="25"/>
      <c r="B178" s="127"/>
      <c r="C178" s="141">
        <v>50</v>
      </c>
      <c r="D178" s="141" t="s">
        <v>146</v>
      </c>
      <c r="E178" s="142" t="s">
        <v>241</v>
      </c>
      <c r="F178" s="143" t="s">
        <v>275</v>
      </c>
      <c r="G178" s="144" t="s">
        <v>242</v>
      </c>
      <c r="H178" s="145">
        <v>1</v>
      </c>
      <c r="I178" s="146">
        <v>0</v>
      </c>
      <c r="J178" s="146">
        <f t="shared" si="40"/>
        <v>0</v>
      </c>
      <c r="K178" s="147"/>
      <c r="L178" s="148"/>
      <c r="M178" s="151" t="s">
        <v>1</v>
      </c>
      <c r="N178" s="152" t="s">
        <v>32</v>
      </c>
      <c r="O178" s="153">
        <v>0</v>
      </c>
      <c r="P178" s="153">
        <f t="shared" si="41"/>
        <v>0</v>
      </c>
      <c r="Q178" s="153">
        <v>0</v>
      </c>
      <c r="R178" s="153">
        <f t="shared" si="42"/>
        <v>0</v>
      </c>
      <c r="S178" s="153">
        <v>0</v>
      </c>
      <c r="T178" s="154">
        <f t="shared" si="43"/>
        <v>0</v>
      </c>
      <c r="U178" s="25"/>
      <c r="V178" s="156"/>
      <c r="W178" s="25"/>
      <c r="X178" s="25"/>
      <c r="Y178" s="25"/>
      <c r="Z178" s="25"/>
      <c r="AA178" s="25"/>
      <c r="AB178" s="25"/>
      <c r="AC178" s="25"/>
      <c r="AD178" s="25"/>
      <c r="AE178" s="25"/>
      <c r="AR178" s="139" t="s">
        <v>114</v>
      </c>
      <c r="AT178" s="139" t="s">
        <v>146</v>
      </c>
      <c r="AU178" s="139" t="s">
        <v>74</v>
      </c>
      <c r="AY178" s="13" t="s">
        <v>99</v>
      </c>
      <c r="BE178" s="140">
        <f t="shared" si="44"/>
        <v>0</v>
      </c>
      <c r="BF178" s="140">
        <f t="shared" si="45"/>
        <v>0</v>
      </c>
      <c r="BG178" s="140">
        <f t="shared" si="46"/>
        <v>0</v>
      </c>
      <c r="BH178" s="140">
        <f t="shared" si="47"/>
        <v>0</v>
      </c>
      <c r="BI178" s="140">
        <f t="shared" si="48"/>
        <v>0</v>
      </c>
      <c r="BJ178" s="13" t="s">
        <v>105</v>
      </c>
      <c r="BK178" s="140">
        <f t="shared" si="49"/>
        <v>0</v>
      </c>
      <c r="BL178" s="13" t="s">
        <v>104</v>
      </c>
      <c r="BM178" s="139" t="s">
        <v>243</v>
      </c>
    </row>
    <row r="179" spans="1:65" s="2" customFormat="1" ht="6.95" customHeight="1">
      <c r="A179" s="25"/>
      <c r="B179" s="40"/>
      <c r="C179" s="41"/>
      <c r="D179" s="41"/>
      <c r="E179" s="41"/>
      <c r="F179" s="41"/>
      <c r="G179" s="41"/>
      <c r="H179" s="41"/>
      <c r="I179" s="41"/>
      <c r="J179" s="41"/>
      <c r="K179" s="41"/>
      <c r="L179" s="26"/>
      <c r="M179" s="25"/>
      <c r="O179" s="25"/>
      <c r="P179" s="25"/>
      <c r="Q179" s="25"/>
      <c r="R179" s="25"/>
      <c r="S179" s="25"/>
      <c r="T179" s="25"/>
      <c r="U179" s="25"/>
      <c r="V179" s="156"/>
      <c r="W179" s="25"/>
      <c r="X179" s="25"/>
      <c r="Y179" s="25"/>
      <c r="Z179" s="25"/>
      <c r="AA179" s="25"/>
      <c r="AB179" s="25"/>
      <c r="AC179" s="25"/>
      <c r="AD179" s="25"/>
      <c r="AE179" s="25"/>
    </row>
    <row r="180" spans="1:65">
      <c r="V180" s="155"/>
    </row>
  </sheetData>
  <autoFilter ref="C121:K178"/>
  <mergeCells count="8">
    <mergeCell ref="E112:H112"/>
    <mergeCell ref="E114:H114"/>
    <mergeCell ref="L2:V2"/>
    <mergeCell ref="E7:H7"/>
    <mergeCell ref="E9:H9"/>
    <mergeCell ref="E27:H27"/>
    <mergeCell ref="E85:H85"/>
    <mergeCell ref="E87:H87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Objekt2 - Športovo oddych...</vt:lpstr>
      <vt:lpstr>'Objekt2 - Športovo oddych...'!Názvy_tlače</vt:lpstr>
      <vt:lpstr>'Rekapitulácia stavby'!Názvy_tlače</vt:lpstr>
      <vt:lpstr>'Objekt2 - Športovo oddych...'!Oblasť_tlače</vt:lpstr>
      <vt:lpstr>'Rekapitulácia stavby'!Oblasť_tlače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PRIPRAVAIZOVA\Work</dc:creator>
  <cp:lastModifiedBy>Antal</cp:lastModifiedBy>
  <cp:lastPrinted>2020-06-30T07:41:12Z</cp:lastPrinted>
  <dcterms:created xsi:type="dcterms:W3CDTF">2020-04-29T11:26:42Z</dcterms:created>
  <dcterms:modified xsi:type="dcterms:W3CDTF">2020-07-03T07:37:25Z</dcterms:modified>
</cp:coreProperties>
</file>