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bisov2\Documents$\madarova\Plocha\"/>
    </mc:Choice>
  </mc:AlternateContent>
  <bookViews>
    <workbookView xWindow="0" yWindow="0" windowWidth="28800" windowHeight="12435"/>
  </bookViews>
  <sheets>
    <sheet name="Rekapitulácia stavby" sheetId="1" r:id="rId1"/>
    <sheet name="01 - Rekonštrukcia  spevn..." sheetId="2" r:id="rId2"/>
    <sheet name="02 - Rekonštrukcia  chodn..." sheetId="3" r:id="rId3"/>
    <sheet name="03 - Ulica Kukučínova -  ..." sheetId="4" r:id="rId4"/>
    <sheet name="04 - Ulica Košicka -  cho..." sheetId="5" r:id="rId5"/>
    <sheet name="05 - Ulica Košicka -  cho..." sheetId="6" r:id="rId6"/>
    <sheet name="06 - Ulica Parkova -  cho..." sheetId="7" r:id="rId7"/>
    <sheet name="07 - Ulica Parkova  -  ch..." sheetId="8" r:id="rId8"/>
    <sheet name="08 - Rekonštrukcia  chodn..." sheetId="9" r:id="rId9"/>
    <sheet name="09 - Ulica Berehovská - r..." sheetId="10" r:id="rId10"/>
    <sheet name="10 - Ulica Kutnohorská - ..." sheetId="11" r:id="rId11"/>
  </sheets>
  <definedNames>
    <definedName name="_xlnm._FilterDatabase" localSheetId="1" hidden="1">'01 - Rekonštrukcia  spevn...'!$C$131:$K$155</definedName>
    <definedName name="_xlnm._FilterDatabase" localSheetId="2" hidden="1">'02 - Rekonštrukcia  chodn...'!$C$132:$K$168</definedName>
    <definedName name="_xlnm._FilterDatabase" localSheetId="3" hidden="1">'03 - Ulica Kukučínova -  ...'!$C$131:$K$164</definedName>
    <definedName name="_xlnm._FilterDatabase" localSheetId="4" hidden="1">'04 - Ulica Košicka -  cho...'!$C$131:$K$155</definedName>
    <definedName name="_xlnm._FilterDatabase" localSheetId="5" hidden="1">'05 - Ulica Košicka -  cho...'!$C$130:$K$146</definedName>
    <definedName name="_xlnm._FilterDatabase" localSheetId="6" hidden="1">'06 - Ulica Parkova -  cho...'!$C$131:$K$158</definedName>
    <definedName name="_xlnm._FilterDatabase" localSheetId="7" hidden="1">'07 - Ulica Parkova  -  ch...'!$C$131:$K$168</definedName>
    <definedName name="_xlnm._FilterDatabase" localSheetId="8" hidden="1">'08 - Rekonštrukcia  chodn...'!$C$129:$K$138</definedName>
    <definedName name="_xlnm._FilterDatabase" localSheetId="9" hidden="1">'09 - Ulica Berehovská - r...'!$C$130:$K$153</definedName>
    <definedName name="_xlnm._FilterDatabase" localSheetId="10" hidden="1">'10 - Ulica Kutnohorská - ...'!$C$131:$K$162</definedName>
    <definedName name="_xlnm.Print_Titles" localSheetId="1">'01 - Rekonštrukcia  spevn...'!$131:$131</definedName>
    <definedName name="_xlnm.Print_Titles" localSheetId="2">'02 - Rekonštrukcia  chodn...'!$132:$132</definedName>
    <definedName name="_xlnm.Print_Titles" localSheetId="3">'03 - Ulica Kukučínova -  ...'!$131:$131</definedName>
    <definedName name="_xlnm.Print_Titles" localSheetId="4">'04 - Ulica Košicka -  cho...'!$131:$131</definedName>
    <definedName name="_xlnm.Print_Titles" localSheetId="5">'05 - Ulica Košicka -  cho...'!$130:$130</definedName>
    <definedName name="_xlnm.Print_Titles" localSheetId="6">'06 - Ulica Parkova -  cho...'!$131:$131</definedName>
    <definedName name="_xlnm.Print_Titles" localSheetId="7">'07 - Ulica Parkova  -  ch...'!$131:$131</definedName>
    <definedName name="_xlnm.Print_Titles" localSheetId="8">'08 - Rekonštrukcia  chodn...'!$129:$129</definedName>
    <definedName name="_xlnm.Print_Titles" localSheetId="9">'09 - Ulica Berehovská - r...'!$130:$130</definedName>
    <definedName name="_xlnm.Print_Titles" localSheetId="10">'10 - Ulica Kutnohorská - ...'!$131:$131</definedName>
    <definedName name="_xlnm.Print_Titles" localSheetId="0">'Rekapitulácia stavby'!$92:$92</definedName>
    <definedName name="_xlnm.Print_Area" localSheetId="1">'01 - Rekonštrukcia  spevn...'!$C$4:$J$76,'01 - Rekonštrukcia  spevn...'!$C$82:$J$113,'01 - Rekonštrukcia  spevn...'!$C$119:$J$155</definedName>
    <definedName name="_xlnm.Print_Area" localSheetId="2">'02 - Rekonštrukcia  chodn...'!$C$4:$J$76,'02 - Rekonštrukcia  chodn...'!$C$82:$J$114,'02 - Rekonštrukcia  chodn...'!$C$120:$J$168</definedName>
    <definedName name="_xlnm.Print_Area" localSheetId="3">'03 - Ulica Kukučínova -  ...'!$C$4:$J$76,'03 - Ulica Kukučínova -  ...'!$C$82:$J$113,'03 - Ulica Kukučínova -  ...'!$C$119:$J$164</definedName>
    <definedName name="_xlnm.Print_Area" localSheetId="4">'04 - Ulica Košicka -  cho...'!$C$4:$J$76,'04 - Ulica Košicka -  cho...'!$C$82:$J$113,'04 - Ulica Košicka -  cho...'!$C$119:$J$155</definedName>
    <definedName name="_xlnm.Print_Area" localSheetId="5">'05 - Ulica Košicka -  cho...'!$C$4:$J$76,'05 - Ulica Košicka -  cho...'!$C$82:$J$112,'05 - Ulica Košicka -  cho...'!$C$118:$J$146</definedName>
    <definedName name="_xlnm.Print_Area" localSheetId="6">'06 - Ulica Parkova -  cho...'!$C$4:$J$76,'06 - Ulica Parkova -  cho...'!$C$82:$J$113,'06 - Ulica Parkova -  cho...'!$C$119:$J$158</definedName>
    <definedName name="_xlnm.Print_Area" localSheetId="7">'07 - Ulica Parkova  -  ch...'!$C$4:$J$76,'07 - Ulica Parkova  -  ch...'!$C$82:$J$113,'07 - Ulica Parkova  -  ch...'!$C$119:$J$168</definedName>
    <definedName name="_xlnm.Print_Area" localSheetId="8">'08 - Rekonštrukcia  chodn...'!$C$4:$J$76,'08 - Rekonštrukcia  chodn...'!$C$82:$J$111,'08 - Rekonštrukcia  chodn...'!$C$117:$J$138</definedName>
    <definedName name="_xlnm.Print_Area" localSheetId="9">'09 - Ulica Berehovská - r...'!$C$4:$J$76,'09 - Ulica Berehovská - r...'!$C$82:$J$112,'09 - Ulica Berehovská - r...'!$C$118:$J$153</definedName>
    <definedName name="_xlnm.Print_Area" localSheetId="10">'10 - Ulica Kutnohorská - ...'!$C$4:$J$76,'10 - Ulica Kutnohorská - ...'!$C$82:$J$113,'10 - Ulica Kutnohorská - ...'!$C$119:$J$162</definedName>
    <definedName name="_xlnm.Print_Area" localSheetId="0">'Rekapitulácia stavby'!$D$4:$AO$76,'Rekapitulácia stavby'!$C$82:$AQ$105</definedName>
  </definedNames>
  <calcPr calcId="152511"/>
</workbook>
</file>

<file path=xl/calcChain.xml><?xml version="1.0" encoding="utf-8"?>
<calcChain xmlns="http://schemas.openxmlformats.org/spreadsheetml/2006/main">
  <c r="J39" i="11" l="1"/>
  <c r="J38" i="11"/>
  <c r="AY104" i="1"/>
  <c r="J37" i="11"/>
  <c r="AX104" i="1"/>
  <c r="BI162" i="11"/>
  <c r="BH162" i="11"/>
  <c r="BG162" i="11"/>
  <c r="BE162" i="11"/>
  <c r="T162" i="11"/>
  <c r="T161" i="11"/>
  <c r="R162" i="11"/>
  <c r="R161" i="11"/>
  <c r="P162" i="11"/>
  <c r="P161" i="11"/>
  <c r="BI160" i="11"/>
  <c r="BH160" i="11"/>
  <c r="BG160" i="11"/>
  <c r="BE160" i="11"/>
  <c r="T160" i="11"/>
  <c r="R160" i="11"/>
  <c r="P160" i="11"/>
  <c r="BI159" i="11"/>
  <c r="BH159" i="11"/>
  <c r="BG159" i="11"/>
  <c r="BE159" i="11"/>
  <c r="T159" i="11"/>
  <c r="R159" i="11"/>
  <c r="P159" i="11"/>
  <c r="BI158" i="11"/>
  <c r="BH158" i="11"/>
  <c r="BG158" i="11"/>
  <c r="BE158" i="11"/>
  <c r="T158" i="11"/>
  <c r="R158" i="11"/>
  <c r="P158" i="11"/>
  <c r="BI157" i="11"/>
  <c r="BH157" i="11"/>
  <c r="BG157" i="11"/>
  <c r="BE157" i="11"/>
  <c r="T157" i="11"/>
  <c r="R157" i="11"/>
  <c r="P157" i="11"/>
  <c r="BI156" i="11"/>
  <c r="BH156" i="11"/>
  <c r="BG156" i="11"/>
  <c r="BE156" i="11"/>
  <c r="T156" i="11"/>
  <c r="R156" i="11"/>
  <c r="P156" i="11"/>
  <c r="BI155" i="11"/>
  <c r="BH155" i="11"/>
  <c r="BG155" i="11"/>
  <c r="BE155" i="11"/>
  <c r="T155" i="11"/>
  <c r="R155" i="11"/>
  <c r="P155" i="11"/>
  <c r="BI154" i="11"/>
  <c r="BH154" i="11"/>
  <c r="BG154" i="11"/>
  <c r="BE154" i="11"/>
  <c r="T154" i="11"/>
  <c r="R154" i="11"/>
  <c r="P154" i="11"/>
  <c r="BI153" i="11"/>
  <c r="BH153" i="11"/>
  <c r="BG153" i="11"/>
  <c r="BE153" i="11"/>
  <c r="T153" i="11"/>
  <c r="R153" i="11"/>
  <c r="P153" i="11"/>
  <c r="BI152" i="11"/>
  <c r="BH152" i="11"/>
  <c r="BG152" i="11"/>
  <c r="BE152" i="11"/>
  <c r="T152" i="11"/>
  <c r="R152" i="11"/>
  <c r="P152" i="11"/>
  <c r="BI151" i="11"/>
  <c r="BH151" i="11"/>
  <c r="BG151" i="11"/>
  <c r="BE151" i="11"/>
  <c r="T151" i="11"/>
  <c r="R151" i="11"/>
  <c r="P151" i="11"/>
  <c r="BI150" i="11"/>
  <c r="BH150" i="11"/>
  <c r="BG150" i="11"/>
  <c r="BE150" i="11"/>
  <c r="T150" i="11"/>
  <c r="R150" i="11"/>
  <c r="P150" i="11"/>
  <c r="BI148" i="11"/>
  <c r="BH148" i="11"/>
  <c r="BG148" i="11"/>
  <c r="BE148" i="11"/>
  <c r="T148" i="11"/>
  <c r="R148" i="11"/>
  <c r="P148" i="11"/>
  <c r="BI147" i="11"/>
  <c r="BH147" i="11"/>
  <c r="BG147" i="11"/>
  <c r="BE147" i="11"/>
  <c r="T147" i="11"/>
  <c r="R147" i="11"/>
  <c r="P147" i="11"/>
  <c r="BI146" i="11"/>
  <c r="BH146" i="11"/>
  <c r="BG146" i="11"/>
  <c r="BE146" i="11"/>
  <c r="T146" i="11"/>
  <c r="R146" i="11"/>
  <c r="P146" i="11"/>
  <c r="BI144" i="11"/>
  <c r="BH144" i="11"/>
  <c r="BG144" i="11"/>
  <c r="BE144" i="11"/>
  <c r="T144" i="11"/>
  <c r="R144" i="11"/>
  <c r="P144" i="11"/>
  <c r="BI143" i="11"/>
  <c r="BH143" i="11"/>
  <c r="BG143" i="11"/>
  <c r="BE143" i="11"/>
  <c r="T143" i="11"/>
  <c r="R143" i="11"/>
  <c r="P143" i="11"/>
  <c r="BI142" i="11"/>
  <c r="BH142" i="11"/>
  <c r="BG142" i="11"/>
  <c r="BE142" i="11"/>
  <c r="T142" i="11"/>
  <c r="R142" i="11"/>
  <c r="P142" i="11"/>
  <c r="BI141" i="11"/>
  <c r="BH141" i="11"/>
  <c r="BG141" i="11"/>
  <c r="BE141" i="11"/>
  <c r="T141" i="11"/>
  <c r="R141" i="11"/>
  <c r="P141" i="11"/>
  <c r="BI140" i="11"/>
  <c r="BH140" i="11"/>
  <c r="BG140" i="11"/>
  <c r="BE140" i="11"/>
  <c r="T140" i="11"/>
  <c r="R140" i="11"/>
  <c r="P140" i="11"/>
  <c r="BI139" i="11"/>
  <c r="BH139" i="11"/>
  <c r="BG139" i="11"/>
  <c r="BE139" i="11"/>
  <c r="T139" i="11"/>
  <c r="R139" i="11"/>
  <c r="P139" i="11"/>
  <c r="BI137" i="11"/>
  <c r="BH137" i="11"/>
  <c r="BG137" i="11"/>
  <c r="BE137" i="11"/>
  <c r="T137" i="11"/>
  <c r="R137" i="11"/>
  <c r="P137" i="11"/>
  <c r="BI136" i="11"/>
  <c r="BH136" i="11"/>
  <c r="BG136" i="11"/>
  <c r="BE136" i="11"/>
  <c r="T136" i="11"/>
  <c r="R136" i="11"/>
  <c r="P136" i="11"/>
  <c r="BI135" i="11"/>
  <c r="BH135" i="11"/>
  <c r="BG135" i="11"/>
  <c r="BE135" i="11"/>
  <c r="T135" i="11"/>
  <c r="R135" i="11"/>
  <c r="P135" i="11"/>
  <c r="F128" i="11"/>
  <c r="F126" i="11"/>
  <c r="E124" i="11"/>
  <c r="BI111" i="11"/>
  <c r="BH111" i="11"/>
  <c r="BG111" i="11"/>
  <c r="BE111" i="11"/>
  <c r="BI110" i="11"/>
  <c r="BH110" i="11"/>
  <c r="BG110" i="11"/>
  <c r="BF110" i="11"/>
  <c r="BE110" i="11"/>
  <c r="BI109" i="11"/>
  <c r="BH109" i="11"/>
  <c r="BG109" i="11"/>
  <c r="BF109" i="11"/>
  <c r="BE109" i="11"/>
  <c r="BI108" i="11"/>
  <c r="BH108" i="11"/>
  <c r="BG108" i="11"/>
  <c r="BF108" i="11"/>
  <c r="BE108" i="11"/>
  <c r="BI107" i="11"/>
  <c r="BH107" i="11"/>
  <c r="BG107" i="11"/>
  <c r="BF107" i="11"/>
  <c r="BE107" i="11"/>
  <c r="BI106" i="11"/>
  <c r="BH106" i="11"/>
  <c r="BG106" i="11"/>
  <c r="BF106" i="11"/>
  <c r="BE106" i="11"/>
  <c r="F91" i="11"/>
  <c r="F89" i="11"/>
  <c r="E87" i="11"/>
  <c r="J24" i="11"/>
  <c r="E24" i="11"/>
  <c r="J92" i="11" s="1"/>
  <c r="J23" i="11"/>
  <c r="J21" i="11"/>
  <c r="E21" i="11"/>
  <c r="J128" i="11" s="1"/>
  <c r="J20" i="11"/>
  <c r="J18" i="11"/>
  <c r="E18" i="11"/>
  <c r="F92" i="11" s="1"/>
  <c r="J17" i="11"/>
  <c r="J12" i="11"/>
  <c r="J126" i="11"/>
  <c r="E7" i="11"/>
  <c r="E85" i="11"/>
  <c r="J39" i="10"/>
  <c r="J38" i="10"/>
  <c r="AY103" i="1" s="1"/>
  <c r="J37" i="10"/>
  <c r="AX103" i="1" s="1"/>
  <c r="BI153" i="10"/>
  <c r="BH153" i="10"/>
  <c r="BG153" i="10"/>
  <c r="BE153" i="10"/>
  <c r="T153" i="10"/>
  <c r="T152" i="10" s="1"/>
  <c r="R153" i="10"/>
  <c r="R152" i="10" s="1"/>
  <c r="P153" i="10"/>
  <c r="P152" i="10" s="1"/>
  <c r="BI151" i="10"/>
  <c r="BH151" i="10"/>
  <c r="BG151" i="10"/>
  <c r="BE151" i="10"/>
  <c r="T151" i="10"/>
  <c r="R151" i="10"/>
  <c r="P151" i="10"/>
  <c r="BI150" i="10"/>
  <c r="BH150" i="10"/>
  <c r="BG150" i="10"/>
  <c r="BE150" i="10"/>
  <c r="T150" i="10"/>
  <c r="R150" i="10"/>
  <c r="P150" i="10"/>
  <c r="BI149" i="10"/>
  <c r="BH149" i="10"/>
  <c r="BG149" i="10"/>
  <c r="BE149" i="10"/>
  <c r="T149" i="10"/>
  <c r="R149" i="10"/>
  <c r="P149" i="10"/>
  <c r="BI148" i="10"/>
  <c r="BH148" i="10"/>
  <c r="BG148" i="10"/>
  <c r="BE148" i="10"/>
  <c r="T148" i="10"/>
  <c r="R148" i="10"/>
  <c r="P148" i="10"/>
  <c r="BI147" i="10"/>
  <c r="BH147" i="10"/>
  <c r="BG147" i="10"/>
  <c r="BE147" i="10"/>
  <c r="T147" i="10"/>
  <c r="R147" i="10"/>
  <c r="P147" i="10"/>
  <c r="BI146" i="10"/>
  <c r="BH146" i="10"/>
  <c r="BG146" i="10"/>
  <c r="BE146" i="10"/>
  <c r="T146" i="10"/>
  <c r="R146" i="10"/>
  <c r="P146" i="10"/>
  <c r="BI145" i="10"/>
  <c r="BH145" i="10"/>
  <c r="BG145" i="10"/>
  <c r="BE145" i="10"/>
  <c r="T145" i="10"/>
  <c r="R145" i="10"/>
  <c r="P145" i="10"/>
  <c r="BI144" i="10"/>
  <c r="BH144" i="10"/>
  <c r="BG144" i="10"/>
  <c r="BE144" i="10"/>
  <c r="T144" i="10"/>
  <c r="R144" i="10"/>
  <c r="P144" i="10"/>
  <c r="BI142" i="10"/>
  <c r="BH142" i="10"/>
  <c r="BG142" i="10"/>
  <c r="BE142" i="10"/>
  <c r="T142" i="10"/>
  <c r="R142" i="10"/>
  <c r="P142" i="10"/>
  <c r="BI141" i="10"/>
  <c r="BH141" i="10"/>
  <c r="BG141" i="10"/>
  <c r="BE141" i="10"/>
  <c r="T141" i="10"/>
  <c r="R141" i="10"/>
  <c r="P141" i="10"/>
  <c r="BI140" i="10"/>
  <c r="BH140" i="10"/>
  <c r="BG140" i="10"/>
  <c r="BE140" i="10"/>
  <c r="T140" i="10"/>
  <c r="R140" i="10"/>
  <c r="P140" i="10"/>
  <c r="BI139" i="10"/>
  <c r="BH139" i="10"/>
  <c r="BG139" i="10"/>
  <c r="BE139" i="10"/>
  <c r="T139" i="10"/>
  <c r="R139" i="10"/>
  <c r="P139" i="10"/>
  <c r="BI138" i="10"/>
  <c r="BH138" i="10"/>
  <c r="BG138" i="10"/>
  <c r="BE138" i="10"/>
  <c r="T138" i="10"/>
  <c r="R138" i="10"/>
  <c r="P138" i="10"/>
  <c r="BI136" i="10"/>
  <c r="BH136" i="10"/>
  <c r="BG136" i="10"/>
  <c r="BE136" i="10"/>
  <c r="T136" i="10"/>
  <c r="R136" i="10"/>
  <c r="P136" i="10"/>
  <c r="BI135" i="10"/>
  <c r="BH135" i="10"/>
  <c r="BG135" i="10"/>
  <c r="BE135" i="10"/>
  <c r="T135" i="10"/>
  <c r="R135" i="10"/>
  <c r="P135" i="10"/>
  <c r="BI134" i="10"/>
  <c r="BH134" i="10"/>
  <c r="BG134" i="10"/>
  <c r="BE134" i="10"/>
  <c r="T134" i="10"/>
  <c r="R134" i="10"/>
  <c r="P134" i="10"/>
  <c r="F127" i="10"/>
  <c r="F125" i="10"/>
  <c r="E123" i="10"/>
  <c r="BI110" i="10"/>
  <c r="BH110" i="10"/>
  <c r="BG110" i="10"/>
  <c r="BE110" i="10"/>
  <c r="BI109" i="10"/>
  <c r="BH109" i="10"/>
  <c r="BG109" i="10"/>
  <c r="BF109" i="10"/>
  <c r="BE109" i="10"/>
  <c r="BI108" i="10"/>
  <c r="BH108" i="10"/>
  <c r="BG108" i="10"/>
  <c r="BF108" i="10"/>
  <c r="BE108" i="10"/>
  <c r="BI107" i="10"/>
  <c r="BH107" i="10"/>
  <c r="BG107" i="10"/>
  <c r="BF107" i="10"/>
  <c r="BE107" i="10"/>
  <c r="BI106" i="10"/>
  <c r="BH106" i="10"/>
  <c r="BG106" i="10"/>
  <c r="BF106" i="10"/>
  <c r="BE106" i="10"/>
  <c r="BI105" i="10"/>
  <c r="BH105" i="10"/>
  <c r="BG105" i="10"/>
  <c r="BF105" i="10"/>
  <c r="BE105" i="10"/>
  <c r="F91" i="10"/>
  <c r="F89" i="10"/>
  <c r="E87" i="10"/>
  <c r="J24" i="10"/>
  <c r="E24" i="10"/>
  <c r="J92" i="10" s="1"/>
  <c r="J23" i="10"/>
  <c r="J21" i="10"/>
  <c r="E21" i="10"/>
  <c r="J91" i="10" s="1"/>
  <c r="J20" i="10"/>
  <c r="J18" i="10"/>
  <c r="E18" i="10"/>
  <c r="F128" i="10" s="1"/>
  <c r="J17" i="10"/>
  <c r="J12" i="10"/>
  <c r="J89" i="10"/>
  <c r="E7" i="10"/>
  <c r="E121" i="10"/>
  <c r="J39" i="9"/>
  <c r="J38" i="9"/>
  <c r="AY102" i="1" s="1"/>
  <c r="J37" i="9"/>
  <c r="AX102" i="1" s="1"/>
  <c r="BI138" i="9"/>
  <c r="BH138" i="9"/>
  <c r="BG138" i="9"/>
  <c r="BE138" i="9"/>
  <c r="T138" i="9"/>
  <c r="T137" i="9" s="1"/>
  <c r="R138" i="9"/>
  <c r="R137" i="9" s="1"/>
  <c r="P138" i="9"/>
  <c r="P137" i="9" s="1"/>
  <c r="BI136" i="9"/>
  <c r="BH136" i="9"/>
  <c r="BG136" i="9"/>
  <c r="BE136" i="9"/>
  <c r="T136" i="9"/>
  <c r="T135" i="9" s="1"/>
  <c r="R136" i="9"/>
  <c r="R135" i="9" s="1"/>
  <c r="P136" i="9"/>
  <c r="P135" i="9" s="1"/>
  <c r="BI134" i="9"/>
  <c r="BH134" i="9"/>
  <c r="BG134" i="9"/>
  <c r="BE134" i="9"/>
  <c r="T134" i="9"/>
  <c r="R134" i="9"/>
  <c r="P134" i="9"/>
  <c r="BI133" i="9"/>
  <c r="BH133" i="9"/>
  <c r="BG133" i="9"/>
  <c r="BE133" i="9"/>
  <c r="T133" i="9"/>
  <c r="R133" i="9"/>
  <c r="P133" i="9"/>
  <c r="F126" i="9"/>
  <c r="F124" i="9"/>
  <c r="E122" i="9"/>
  <c r="BI109" i="9"/>
  <c r="BH109" i="9"/>
  <c r="BG109" i="9"/>
  <c r="BE109" i="9"/>
  <c r="BI108" i="9"/>
  <c r="BH108" i="9"/>
  <c r="BG108" i="9"/>
  <c r="BF108" i="9"/>
  <c r="BE108" i="9"/>
  <c r="BI107" i="9"/>
  <c r="BH107" i="9"/>
  <c r="BG107" i="9"/>
  <c r="BF107" i="9"/>
  <c r="BE107" i="9"/>
  <c r="BI106" i="9"/>
  <c r="BH106" i="9"/>
  <c r="BG106" i="9"/>
  <c r="BF106" i="9"/>
  <c r="BE106" i="9"/>
  <c r="BI105" i="9"/>
  <c r="BH105" i="9"/>
  <c r="BG105" i="9"/>
  <c r="BF105" i="9"/>
  <c r="BE105" i="9"/>
  <c r="BI104" i="9"/>
  <c r="BH104" i="9"/>
  <c r="BG104" i="9"/>
  <c r="BF104" i="9"/>
  <c r="BE104" i="9"/>
  <c r="F91" i="9"/>
  <c r="F89" i="9"/>
  <c r="E87" i="9"/>
  <c r="J24" i="9"/>
  <c r="E24" i="9"/>
  <c r="J92" i="9" s="1"/>
  <c r="J23" i="9"/>
  <c r="J21" i="9"/>
  <c r="E21" i="9"/>
  <c r="J126" i="9" s="1"/>
  <c r="J20" i="9"/>
  <c r="J18" i="9"/>
  <c r="E18" i="9"/>
  <c r="F127" i="9" s="1"/>
  <c r="J17" i="9"/>
  <c r="J12" i="9"/>
  <c r="J124" i="9"/>
  <c r="E7" i="9"/>
  <c r="E120" i="9"/>
  <c r="J39" i="8"/>
  <c r="J38" i="8"/>
  <c r="AY101" i="1" s="1"/>
  <c r="J37" i="8"/>
  <c r="AX101" i="1" s="1"/>
  <c r="BI168" i="8"/>
  <c r="BH168" i="8"/>
  <c r="BG168" i="8"/>
  <c r="BE168" i="8"/>
  <c r="T168" i="8"/>
  <c r="T167" i="8" s="1"/>
  <c r="R168" i="8"/>
  <c r="R167" i="8" s="1"/>
  <c r="P168" i="8"/>
  <c r="P167" i="8" s="1"/>
  <c r="BI166" i="8"/>
  <c r="BH166" i="8"/>
  <c r="BG166" i="8"/>
  <c r="BE166" i="8"/>
  <c r="T166" i="8"/>
  <c r="R166" i="8"/>
  <c r="P166" i="8"/>
  <c r="BI165" i="8"/>
  <c r="BH165" i="8"/>
  <c r="BG165" i="8"/>
  <c r="BE165" i="8"/>
  <c r="T165" i="8"/>
  <c r="R165" i="8"/>
  <c r="P165" i="8"/>
  <c r="BI164" i="8"/>
  <c r="BH164" i="8"/>
  <c r="BG164" i="8"/>
  <c r="BE164" i="8"/>
  <c r="T164" i="8"/>
  <c r="R164" i="8"/>
  <c r="P164" i="8"/>
  <c r="BI163" i="8"/>
  <c r="BH163" i="8"/>
  <c r="BG163" i="8"/>
  <c r="BE163" i="8"/>
  <c r="T163" i="8"/>
  <c r="R163" i="8"/>
  <c r="P163" i="8"/>
  <c r="BI162" i="8"/>
  <c r="BH162" i="8"/>
  <c r="BG162" i="8"/>
  <c r="BE162" i="8"/>
  <c r="T162" i="8"/>
  <c r="R162" i="8"/>
  <c r="P162" i="8"/>
  <c r="BI161" i="8"/>
  <c r="BH161" i="8"/>
  <c r="BG161" i="8"/>
  <c r="BE161" i="8"/>
  <c r="T161" i="8"/>
  <c r="R161" i="8"/>
  <c r="P161" i="8"/>
  <c r="BI160" i="8"/>
  <c r="BH160" i="8"/>
  <c r="BG160" i="8"/>
  <c r="BE160" i="8"/>
  <c r="T160" i="8"/>
  <c r="R160" i="8"/>
  <c r="P160" i="8"/>
  <c r="BI159" i="8"/>
  <c r="BH159" i="8"/>
  <c r="BG159" i="8"/>
  <c r="BE159" i="8"/>
  <c r="T159" i="8"/>
  <c r="R159" i="8"/>
  <c r="P159" i="8"/>
  <c r="BI158" i="8"/>
  <c r="BH158" i="8"/>
  <c r="BG158" i="8"/>
  <c r="BE158" i="8"/>
  <c r="T158" i="8"/>
  <c r="R158" i="8"/>
  <c r="P158" i="8"/>
  <c r="BI156" i="8"/>
  <c r="BH156" i="8"/>
  <c r="BG156" i="8"/>
  <c r="BE156" i="8"/>
  <c r="T156" i="8"/>
  <c r="R156" i="8"/>
  <c r="P156" i="8"/>
  <c r="BI155" i="8"/>
  <c r="BH155" i="8"/>
  <c r="BG155" i="8"/>
  <c r="BE155" i="8"/>
  <c r="T155" i="8"/>
  <c r="R155" i="8"/>
  <c r="P155" i="8"/>
  <c r="BI154" i="8"/>
  <c r="BH154" i="8"/>
  <c r="BG154" i="8"/>
  <c r="BE154" i="8"/>
  <c r="T154" i="8"/>
  <c r="R154" i="8"/>
  <c r="P154" i="8"/>
  <c r="BI153" i="8"/>
  <c r="BH153" i="8"/>
  <c r="BG153" i="8"/>
  <c r="BE153" i="8"/>
  <c r="T153" i="8"/>
  <c r="R153" i="8"/>
  <c r="P153" i="8"/>
  <c r="BI152" i="8"/>
  <c r="BH152" i="8"/>
  <c r="BG152" i="8"/>
  <c r="BE152" i="8"/>
  <c r="T152" i="8"/>
  <c r="R152" i="8"/>
  <c r="P152" i="8"/>
  <c r="BI151" i="8"/>
  <c r="BH151" i="8"/>
  <c r="BG151" i="8"/>
  <c r="BE151" i="8"/>
  <c r="T151" i="8"/>
  <c r="R151" i="8"/>
  <c r="P151" i="8"/>
  <c r="BI150" i="8"/>
  <c r="BH150" i="8"/>
  <c r="BG150" i="8"/>
  <c r="BE150" i="8"/>
  <c r="T150" i="8"/>
  <c r="R150" i="8"/>
  <c r="P150" i="8"/>
  <c r="BI149" i="8"/>
  <c r="BH149" i="8"/>
  <c r="BG149" i="8"/>
  <c r="BE149" i="8"/>
  <c r="T149" i="8"/>
  <c r="R149" i="8"/>
  <c r="P149" i="8"/>
  <c r="BI148" i="8"/>
  <c r="BH148" i="8"/>
  <c r="BG148" i="8"/>
  <c r="BE148" i="8"/>
  <c r="T148" i="8"/>
  <c r="R148" i="8"/>
  <c r="P148" i="8"/>
  <c r="BI147" i="8"/>
  <c r="BH147" i="8"/>
  <c r="BG147" i="8"/>
  <c r="BE147" i="8"/>
  <c r="T147" i="8"/>
  <c r="R147" i="8"/>
  <c r="P147" i="8"/>
  <c r="BI145" i="8"/>
  <c r="BH145" i="8"/>
  <c r="BG145" i="8"/>
  <c r="BE145" i="8"/>
  <c r="T145" i="8"/>
  <c r="T144" i="8"/>
  <c r="R145" i="8"/>
  <c r="R144" i="8"/>
  <c r="P145" i="8"/>
  <c r="P144" i="8"/>
  <c r="BI143" i="8"/>
  <c r="BH143" i="8"/>
  <c r="BG143" i="8"/>
  <c r="BE143" i="8"/>
  <c r="T143" i="8"/>
  <c r="R143" i="8"/>
  <c r="P143" i="8"/>
  <c r="BI142" i="8"/>
  <c r="BH142" i="8"/>
  <c r="BG142" i="8"/>
  <c r="BE142" i="8"/>
  <c r="T142" i="8"/>
  <c r="R142" i="8"/>
  <c r="P142" i="8"/>
  <c r="BI141" i="8"/>
  <c r="BH141" i="8"/>
  <c r="BG141" i="8"/>
  <c r="BE141" i="8"/>
  <c r="T141" i="8"/>
  <c r="R141" i="8"/>
  <c r="P141" i="8"/>
  <c r="BI140" i="8"/>
  <c r="BH140" i="8"/>
  <c r="BG140" i="8"/>
  <c r="BE140" i="8"/>
  <c r="T140" i="8"/>
  <c r="R140" i="8"/>
  <c r="P140" i="8"/>
  <c r="BI139" i="8"/>
  <c r="BH139" i="8"/>
  <c r="BG139" i="8"/>
  <c r="BE139" i="8"/>
  <c r="T139" i="8"/>
  <c r="R139" i="8"/>
  <c r="P139" i="8"/>
  <c r="BI138" i="8"/>
  <c r="BH138" i="8"/>
  <c r="BG138" i="8"/>
  <c r="BE138" i="8"/>
  <c r="T138" i="8"/>
  <c r="R138" i="8"/>
  <c r="P138" i="8"/>
  <c r="BI137" i="8"/>
  <c r="BH137" i="8"/>
  <c r="BG137" i="8"/>
  <c r="BE137" i="8"/>
  <c r="T137" i="8"/>
  <c r="R137" i="8"/>
  <c r="P137" i="8"/>
  <c r="BI136" i="8"/>
  <c r="BH136" i="8"/>
  <c r="BG136" i="8"/>
  <c r="BE136" i="8"/>
  <c r="T136" i="8"/>
  <c r="R136" i="8"/>
  <c r="P136" i="8"/>
  <c r="BI135" i="8"/>
  <c r="BH135" i="8"/>
  <c r="BG135" i="8"/>
  <c r="BE135" i="8"/>
  <c r="T135" i="8"/>
  <c r="R135" i="8"/>
  <c r="P135" i="8"/>
  <c r="F128" i="8"/>
  <c r="F126" i="8"/>
  <c r="E124" i="8"/>
  <c r="BI111" i="8"/>
  <c r="BH111" i="8"/>
  <c r="BG111" i="8"/>
  <c r="BE111" i="8"/>
  <c r="BI110" i="8"/>
  <c r="BH110" i="8"/>
  <c r="BG110" i="8"/>
  <c r="BF110" i="8"/>
  <c r="BE110" i="8"/>
  <c r="BI109" i="8"/>
  <c r="BH109" i="8"/>
  <c r="BG109" i="8"/>
  <c r="BF109" i="8"/>
  <c r="BE109" i="8"/>
  <c r="BI108" i="8"/>
  <c r="BH108" i="8"/>
  <c r="BG108" i="8"/>
  <c r="BF108" i="8"/>
  <c r="BE108" i="8"/>
  <c r="BI107" i="8"/>
  <c r="BH107" i="8"/>
  <c r="BG107" i="8"/>
  <c r="BF107" i="8"/>
  <c r="BE107" i="8"/>
  <c r="BI106" i="8"/>
  <c r="BH106" i="8"/>
  <c r="BG106" i="8"/>
  <c r="BF106" i="8"/>
  <c r="BE106" i="8"/>
  <c r="F91" i="8"/>
  <c r="F89" i="8"/>
  <c r="E87" i="8"/>
  <c r="J24" i="8"/>
  <c r="E24" i="8"/>
  <c r="J129" i="8" s="1"/>
  <c r="J23" i="8"/>
  <c r="J21" i="8"/>
  <c r="E21" i="8"/>
  <c r="J128" i="8" s="1"/>
  <c r="J20" i="8"/>
  <c r="J18" i="8"/>
  <c r="E18" i="8"/>
  <c r="F92" i="8" s="1"/>
  <c r="J17" i="8"/>
  <c r="J12" i="8"/>
  <c r="J126" i="8"/>
  <c r="E7" i="8"/>
  <c r="E85" i="8"/>
  <c r="J39" i="7"/>
  <c r="J38" i="7"/>
  <c r="AY100" i="1" s="1"/>
  <c r="J37" i="7"/>
  <c r="AX100" i="1" s="1"/>
  <c r="BI158" i="7"/>
  <c r="BH158" i="7"/>
  <c r="BG158" i="7"/>
  <c r="BE158" i="7"/>
  <c r="T158" i="7"/>
  <c r="T157" i="7" s="1"/>
  <c r="R158" i="7"/>
  <c r="R157" i="7" s="1"/>
  <c r="P158" i="7"/>
  <c r="P157" i="7" s="1"/>
  <c r="BI156" i="7"/>
  <c r="BH156" i="7"/>
  <c r="BG156" i="7"/>
  <c r="BE156" i="7"/>
  <c r="T156" i="7"/>
  <c r="R156" i="7"/>
  <c r="P156" i="7"/>
  <c r="BI155" i="7"/>
  <c r="BH155" i="7"/>
  <c r="BG155" i="7"/>
  <c r="BE155" i="7"/>
  <c r="T155" i="7"/>
  <c r="R155" i="7"/>
  <c r="P155" i="7"/>
  <c r="BI154" i="7"/>
  <c r="BH154" i="7"/>
  <c r="BG154" i="7"/>
  <c r="BE154" i="7"/>
  <c r="T154" i="7"/>
  <c r="R154" i="7"/>
  <c r="P154" i="7"/>
  <c r="BI153" i="7"/>
  <c r="BH153" i="7"/>
  <c r="BG153" i="7"/>
  <c r="BE153" i="7"/>
  <c r="T153" i="7"/>
  <c r="R153" i="7"/>
  <c r="P153" i="7"/>
  <c r="BI152" i="7"/>
  <c r="BH152" i="7"/>
  <c r="BG152" i="7"/>
  <c r="BE152" i="7"/>
  <c r="T152" i="7"/>
  <c r="R152" i="7"/>
  <c r="P152" i="7"/>
  <c r="BI151" i="7"/>
  <c r="BH151" i="7"/>
  <c r="BG151" i="7"/>
  <c r="BE151" i="7"/>
  <c r="T151" i="7"/>
  <c r="R151" i="7"/>
  <c r="P151" i="7"/>
  <c r="BI150" i="7"/>
  <c r="BH150" i="7"/>
  <c r="BG150" i="7"/>
  <c r="BE150" i="7"/>
  <c r="T150" i="7"/>
  <c r="R150" i="7"/>
  <c r="P150" i="7"/>
  <c r="BI149" i="7"/>
  <c r="BH149" i="7"/>
  <c r="BG149" i="7"/>
  <c r="BE149" i="7"/>
  <c r="T149" i="7"/>
  <c r="R149" i="7"/>
  <c r="P149" i="7"/>
  <c r="BI147" i="7"/>
  <c r="BH147" i="7"/>
  <c r="BG147" i="7"/>
  <c r="BE147" i="7"/>
  <c r="T147" i="7"/>
  <c r="R147" i="7"/>
  <c r="P147" i="7"/>
  <c r="BI146" i="7"/>
  <c r="BH146" i="7"/>
  <c r="BG146" i="7"/>
  <c r="BE146" i="7"/>
  <c r="T146" i="7"/>
  <c r="R146" i="7"/>
  <c r="P146" i="7"/>
  <c r="BI145" i="7"/>
  <c r="BH145" i="7"/>
  <c r="BG145" i="7"/>
  <c r="BE145" i="7"/>
  <c r="T145" i="7"/>
  <c r="R145" i="7"/>
  <c r="P145" i="7"/>
  <c r="BI144" i="7"/>
  <c r="BH144" i="7"/>
  <c r="BG144" i="7"/>
  <c r="BE144" i="7"/>
  <c r="T144" i="7"/>
  <c r="R144" i="7"/>
  <c r="P144" i="7"/>
  <c r="BI143" i="7"/>
  <c r="BH143" i="7"/>
  <c r="BG143" i="7"/>
  <c r="BE143" i="7"/>
  <c r="T143" i="7"/>
  <c r="R143" i="7"/>
  <c r="P143" i="7"/>
  <c r="BI142" i="7"/>
  <c r="BH142" i="7"/>
  <c r="BG142" i="7"/>
  <c r="BE142" i="7"/>
  <c r="T142" i="7"/>
  <c r="R142" i="7"/>
  <c r="P142" i="7"/>
  <c r="BI140" i="7"/>
  <c r="BH140" i="7"/>
  <c r="BG140" i="7"/>
  <c r="BE140" i="7"/>
  <c r="T140" i="7"/>
  <c r="T139" i="7" s="1"/>
  <c r="R140" i="7"/>
  <c r="R139" i="7" s="1"/>
  <c r="P140" i="7"/>
  <c r="P139" i="7" s="1"/>
  <c r="BI138" i="7"/>
  <c r="BH138" i="7"/>
  <c r="BG138" i="7"/>
  <c r="BE138" i="7"/>
  <c r="T138" i="7"/>
  <c r="R138" i="7"/>
  <c r="P138" i="7"/>
  <c r="BI137" i="7"/>
  <c r="BH137" i="7"/>
  <c r="BG137" i="7"/>
  <c r="BE137" i="7"/>
  <c r="T137" i="7"/>
  <c r="R137" i="7"/>
  <c r="P137" i="7"/>
  <c r="BI136" i="7"/>
  <c r="BH136" i="7"/>
  <c r="BG136" i="7"/>
  <c r="BE136" i="7"/>
  <c r="T136" i="7"/>
  <c r="R136" i="7"/>
  <c r="P136" i="7"/>
  <c r="BI135" i="7"/>
  <c r="BH135" i="7"/>
  <c r="BG135" i="7"/>
  <c r="BE135" i="7"/>
  <c r="T135" i="7"/>
  <c r="R135" i="7"/>
  <c r="P135" i="7"/>
  <c r="F128" i="7"/>
  <c r="F126" i="7"/>
  <c r="E124" i="7"/>
  <c r="BI111" i="7"/>
  <c r="BH111" i="7"/>
  <c r="BG111" i="7"/>
  <c r="BE111" i="7"/>
  <c r="BI110" i="7"/>
  <c r="BH110" i="7"/>
  <c r="BG110" i="7"/>
  <c r="BF110" i="7"/>
  <c r="BE110" i="7"/>
  <c r="BI109" i="7"/>
  <c r="BH109" i="7"/>
  <c r="BG109" i="7"/>
  <c r="BF109" i="7"/>
  <c r="BE109" i="7"/>
  <c r="BI108" i="7"/>
  <c r="BH108" i="7"/>
  <c r="BG108" i="7"/>
  <c r="BF108" i="7"/>
  <c r="BE108" i="7"/>
  <c r="BI107" i="7"/>
  <c r="BH107" i="7"/>
  <c r="BG107" i="7"/>
  <c r="BF107" i="7"/>
  <c r="BE107" i="7"/>
  <c r="BI106" i="7"/>
  <c r="BH106" i="7"/>
  <c r="BG106" i="7"/>
  <c r="BF106" i="7"/>
  <c r="BE106" i="7"/>
  <c r="F91" i="7"/>
  <c r="F89" i="7"/>
  <c r="E87" i="7"/>
  <c r="J24" i="7"/>
  <c r="E24" i="7"/>
  <c r="J129" i="7" s="1"/>
  <c r="J23" i="7"/>
  <c r="J21" i="7"/>
  <c r="E21" i="7"/>
  <c r="J91" i="7" s="1"/>
  <c r="J20" i="7"/>
  <c r="J18" i="7"/>
  <c r="E18" i="7"/>
  <c r="F92" i="7" s="1"/>
  <c r="J17" i="7"/>
  <c r="J12" i="7"/>
  <c r="J126" i="7"/>
  <c r="E7" i="7"/>
  <c r="E85" i="7"/>
  <c r="J39" i="6"/>
  <c r="J38" i="6"/>
  <c r="AY99" i="1" s="1"/>
  <c r="J37" i="6"/>
  <c r="AX99" i="1" s="1"/>
  <c r="BI146" i="6"/>
  <c r="BH146" i="6"/>
  <c r="BG146" i="6"/>
  <c r="BE146" i="6"/>
  <c r="T146" i="6"/>
  <c r="T145" i="6" s="1"/>
  <c r="R146" i="6"/>
  <c r="R145" i="6" s="1"/>
  <c r="P146" i="6"/>
  <c r="P145" i="6" s="1"/>
  <c r="BI144" i="6"/>
  <c r="BH144" i="6"/>
  <c r="BG144" i="6"/>
  <c r="BE144" i="6"/>
  <c r="T144" i="6"/>
  <c r="R144" i="6"/>
  <c r="P144" i="6"/>
  <c r="BI143" i="6"/>
  <c r="BH143" i="6"/>
  <c r="BG143" i="6"/>
  <c r="BE143" i="6"/>
  <c r="T143" i="6"/>
  <c r="R143" i="6"/>
  <c r="P143" i="6"/>
  <c r="BI142" i="6"/>
  <c r="BH142" i="6"/>
  <c r="BG142" i="6"/>
  <c r="BE142" i="6"/>
  <c r="T142" i="6"/>
  <c r="R142" i="6"/>
  <c r="P142" i="6"/>
  <c r="BI141" i="6"/>
  <c r="BH141" i="6"/>
  <c r="BG141" i="6"/>
  <c r="BE141" i="6"/>
  <c r="T141" i="6"/>
  <c r="R141" i="6"/>
  <c r="P141" i="6"/>
  <c r="BI139" i="6"/>
  <c r="BH139" i="6"/>
  <c r="BG139" i="6"/>
  <c r="BE139" i="6"/>
  <c r="T139" i="6"/>
  <c r="R139" i="6"/>
  <c r="P139" i="6"/>
  <c r="BI138" i="6"/>
  <c r="BH138" i="6"/>
  <c r="BG138" i="6"/>
  <c r="BE138" i="6"/>
  <c r="T138" i="6"/>
  <c r="R138" i="6"/>
  <c r="P138" i="6"/>
  <c r="BI137" i="6"/>
  <c r="BH137" i="6"/>
  <c r="BG137" i="6"/>
  <c r="BE137" i="6"/>
  <c r="T137" i="6"/>
  <c r="R137" i="6"/>
  <c r="P137" i="6"/>
  <c r="BI136" i="6"/>
  <c r="BH136" i="6"/>
  <c r="BG136" i="6"/>
  <c r="BE136" i="6"/>
  <c r="T136" i="6"/>
  <c r="R136" i="6"/>
  <c r="P136" i="6"/>
  <c r="BI134" i="6"/>
  <c r="BH134" i="6"/>
  <c r="BG134" i="6"/>
  <c r="BE134" i="6"/>
  <c r="T134" i="6"/>
  <c r="T133" i="6" s="1"/>
  <c r="R134" i="6"/>
  <c r="R133" i="6" s="1"/>
  <c r="P134" i="6"/>
  <c r="P133" i="6" s="1"/>
  <c r="F127" i="6"/>
  <c r="F125" i="6"/>
  <c r="E123" i="6"/>
  <c r="BI110" i="6"/>
  <c r="BH110" i="6"/>
  <c r="BG110" i="6"/>
  <c r="BE110" i="6"/>
  <c r="BI109" i="6"/>
  <c r="BH109" i="6"/>
  <c r="BG109" i="6"/>
  <c r="BF109" i="6"/>
  <c r="BE109" i="6"/>
  <c r="BI108" i="6"/>
  <c r="BH108" i="6"/>
  <c r="BG108" i="6"/>
  <c r="BF108" i="6"/>
  <c r="BE108" i="6"/>
  <c r="BI107" i="6"/>
  <c r="BH107" i="6"/>
  <c r="BG107" i="6"/>
  <c r="BF107" i="6"/>
  <c r="BE107" i="6"/>
  <c r="BI106" i="6"/>
  <c r="BH106" i="6"/>
  <c r="BG106" i="6"/>
  <c r="BF106" i="6"/>
  <c r="BE106" i="6"/>
  <c r="BI105" i="6"/>
  <c r="BH105" i="6"/>
  <c r="BG105" i="6"/>
  <c r="BF105" i="6"/>
  <c r="BE105" i="6"/>
  <c r="F91" i="6"/>
  <c r="F89" i="6"/>
  <c r="E87" i="6"/>
  <c r="J24" i="6"/>
  <c r="E24" i="6"/>
  <c r="J128" i="6" s="1"/>
  <c r="J23" i="6"/>
  <c r="J21" i="6"/>
  <c r="E21" i="6"/>
  <c r="J91" i="6" s="1"/>
  <c r="J20" i="6"/>
  <c r="J18" i="6"/>
  <c r="E18" i="6"/>
  <c r="F128" i="6" s="1"/>
  <c r="J17" i="6"/>
  <c r="J12" i="6"/>
  <c r="J125" i="6"/>
  <c r="E7" i="6"/>
  <c r="E85" i="6"/>
  <c r="J39" i="5"/>
  <c r="J38" i="5"/>
  <c r="AY98" i="1" s="1"/>
  <c r="J37" i="5"/>
  <c r="AX98" i="1" s="1"/>
  <c r="BI155" i="5"/>
  <c r="BH155" i="5"/>
  <c r="BG155" i="5"/>
  <c r="BE155" i="5"/>
  <c r="T155" i="5"/>
  <c r="T154" i="5" s="1"/>
  <c r="R155" i="5"/>
  <c r="R154" i="5" s="1"/>
  <c r="P155" i="5"/>
  <c r="P154" i="5" s="1"/>
  <c r="BI153" i="5"/>
  <c r="BH153" i="5"/>
  <c r="BG153" i="5"/>
  <c r="BE153" i="5"/>
  <c r="T153" i="5"/>
  <c r="R153" i="5"/>
  <c r="P153" i="5"/>
  <c r="BI152" i="5"/>
  <c r="BH152" i="5"/>
  <c r="BG152" i="5"/>
  <c r="BE152" i="5"/>
  <c r="T152" i="5"/>
  <c r="R152" i="5"/>
  <c r="P152" i="5"/>
  <c r="BI151" i="5"/>
  <c r="BH151" i="5"/>
  <c r="BG151" i="5"/>
  <c r="BE151" i="5"/>
  <c r="T151" i="5"/>
  <c r="R151" i="5"/>
  <c r="P151" i="5"/>
  <c r="BI150" i="5"/>
  <c r="BH150" i="5"/>
  <c r="BG150" i="5"/>
  <c r="BE150" i="5"/>
  <c r="T150" i="5"/>
  <c r="R150" i="5"/>
  <c r="P150" i="5"/>
  <c r="BI149" i="5"/>
  <c r="BH149" i="5"/>
  <c r="BG149" i="5"/>
  <c r="BE149" i="5"/>
  <c r="T149" i="5"/>
  <c r="R149" i="5"/>
  <c r="P149" i="5"/>
  <c r="BI148" i="5"/>
  <c r="BH148" i="5"/>
  <c r="BG148" i="5"/>
  <c r="BE148" i="5"/>
  <c r="T148" i="5"/>
  <c r="R148" i="5"/>
  <c r="P148" i="5"/>
  <c r="BI147" i="5"/>
  <c r="BH147" i="5"/>
  <c r="BG147" i="5"/>
  <c r="BE147" i="5"/>
  <c r="T147" i="5"/>
  <c r="R147" i="5"/>
  <c r="P147" i="5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3" i="5"/>
  <c r="BH143" i="5"/>
  <c r="BG143" i="5"/>
  <c r="BE143" i="5"/>
  <c r="T143" i="5"/>
  <c r="R143" i="5"/>
  <c r="P143" i="5"/>
  <c r="BI142" i="5"/>
  <c r="BH142" i="5"/>
  <c r="BG142" i="5"/>
  <c r="BE142" i="5"/>
  <c r="T142" i="5"/>
  <c r="R142" i="5"/>
  <c r="P142" i="5"/>
  <c r="BI141" i="5"/>
  <c r="BH141" i="5"/>
  <c r="BG141" i="5"/>
  <c r="BE141" i="5"/>
  <c r="T141" i="5"/>
  <c r="R141" i="5"/>
  <c r="P141" i="5"/>
  <c r="BI140" i="5"/>
  <c r="BH140" i="5"/>
  <c r="BG140" i="5"/>
  <c r="BE140" i="5"/>
  <c r="T140" i="5"/>
  <c r="R140" i="5"/>
  <c r="P140" i="5"/>
  <c r="BI138" i="5"/>
  <c r="BH138" i="5"/>
  <c r="BG138" i="5"/>
  <c r="BE138" i="5"/>
  <c r="T138" i="5"/>
  <c r="T137" i="5"/>
  <c r="R138" i="5"/>
  <c r="R137" i="5"/>
  <c r="P138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F128" i="5"/>
  <c r="F126" i="5"/>
  <c r="E124" i="5"/>
  <c r="BI111" i="5"/>
  <c r="BH111" i="5"/>
  <c r="BG111" i="5"/>
  <c r="BE111" i="5"/>
  <c r="BI110" i="5"/>
  <c r="BH110" i="5"/>
  <c r="BG110" i="5"/>
  <c r="BF110" i="5"/>
  <c r="BE110" i="5"/>
  <c r="BI109" i="5"/>
  <c r="BH109" i="5"/>
  <c r="BG109" i="5"/>
  <c r="BF109" i="5"/>
  <c r="BE109" i="5"/>
  <c r="BI108" i="5"/>
  <c r="BH108" i="5"/>
  <c r="BG108" i="5"/>
  <c r="BF108" i="5"/>
  <c r="BE108" i="5"/>
  <c r="BI107" i="5"/>
  <c r="BH107" i="5"/>
  <c r="BG107" i="5"/>
  <c r="BF107" i="5"/>
  <c r="BE107" i="5"/>
  <c r="BI106" i="5"/>
  <c r="BH106" i="5"/>
  <c r="BG106" i="5"/>
  <c r="BF106" i="5"/>
  <c r="BE106" i="5"/>
  <c r="F91" i="5"/>
  <c r="F89" i="5"/>
  <c r="E87" i="5"/>
  <c r="J24" i="5"/>
  <c r="E24" i="5"/>
  <c r="J92" i="5"/>
  <c r="J23" i="5"/>
  <c r="J21" i="5"/>
  <c r="E21" i="5"/>
  <c r="J128" i="5"/>
  <c r="J20" i="5"/>
  <c r="J18" i="5"/>
  <c r="E18" i="5"/>
  <c r="F129" i="5"/>
  <c r="J17" i="5"/>
  <c r="J12" i="5"/>
  <c r="J126" i="5" s="1"/>
  <c r="E7" i="5"/>
  <c r="E85" i="5" s="1"/>
  <c r="J39" i="4"/>
  <c r="J38" i="4"/>
  <c r="AY97" i="1"/>
  <c r="J37" i="4"/>
  <c r="AX97" i="1"/>
  <c r="BI164" i="4"/>
  <c r="BH164" i="4"/>
  <c r="BG164" i="4"/>
  <c r="BE164" i="4"/>
  <c r="T164" i="4"/>
  <c r="T163" i="4"/>
  <c r="R164" i="4"/>
  <c r="R163" i="4"/>
  <c r="P164" i="4"/>
  <c r="P163" i="4"/>
  <c r="BI162" i="4"/>
  <c r="BH162" i="4"/>
  <c r="BG162" i="4"/>
  <c r="BE162" i="4"/>
  <c r="T162" i="4"/>
  <c r="R162" i="4"/>
  <c r="P162" i="4"/>
  <c r="BI161" i="4"/>
  <c r="BH161" i="4"/>
  <c r="BG161" i="4"/>
  <c r="BE161" i="4"/>
  <c r="T161" i="4"/>
  <c r="R161" i="4"/>
  <c r="P161" i="4"/>
  <c r="BI160" i="4"/>
  <c r="BH160" i="4"/>
  <c r="BG160" i="4"/>
  <c r="BE160" i="4"/>
  <c r="T160" i="4"/>
  <c r="R160" i="4"/>
  <c r="P160" i="4"/>
  <c r="BI159" i="4"/>
  <c r="BH159" i="4"/>
  <c r="BG159" i="4"/>
  <c r="BE159" i="4"/>
  <c r="T159" i="4"/>
  <c r="R159" i="4"/>
  <c r="P159" i="4"/>
  <c r="BI158" i="4"/>
  <c r="BH158" i="4"/>
  <c r="BG158" i="4"/>
  <c r="BE158" i="4"/>
  <c r="T158" i="4"/>
  <c r="R158" i="4"/>
  <c r="P158" i="4"/>
  <c r="BI157" i="4"/>
  <c r="BH157" i="4"/>
  <c r="BG157" i="4"/>
  <c r="BE157" i="4"/>
  <c r="T157" i="4"/>
  <c r="R157" i="4"/>
  <c r="P157" i="4"/>
  <c r="BI156" i="4"/>
  <c r="BH156" i="4"/>
  <c r="BG156" i="4"/>
  <c r="BE156" i="4"/>
  <c r="T156" i="4"/>
  <c r="R156" i="4"/>
  <c r="P156" i="4"/>
  <c r="BI155" i="4"/>
  <c r="BH155" i="4"/>
  <c r="BG155" i="4"/>
  <c r="BE155" i="4"/>
  <c r="T155" i="4"/>
  <c r="R155" i="4"/>
  <c r="P155" i="4"/>
  <c r="BI154" i="4"/>
  <c r="BH154" i="4"/>
  <c r="BG154" i="4"/>
  <c r="BE154" i="4"/>
  <c r="T154" i="4"/>
  <c r="R154" i="4"/>
  <c r="P154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1" i="4"/>
  <c r="BH141" i="4"/>
  <c r="BG141" i="4"/>
  <c r="BE141" i="4"/>
  <c r="T141" i="4"/>
  <c r="T140" i="4" s="1"/>
  <c r="R141" i="4"/>
  <c r="R140" i="4" s="1"/>
  <c r="P141" i="4"/>
  <c r="P140" i="4" s="1"/>
  <c r="BI139" i="4"/>
  <c r="BH139" i="4"/>
  <c r="BG139" i="4"/>
  <c r="BE139" i="4"/>
  <c r="T139" i="4"/>
  <c r="R139" i="4"/>
  <c r="P139" i="4"/>
  <c r="BI138" i="4"/>
  <c r="BH138" i="4"/>
  <c r="BG138" i="4"/>
  <c r="BE138" i="4"/>
  <c r="T138" i="4"/>
  <c r="R138" i="4"/>
  <c r="P138" i="4"/>
  <c r="BI137" i="4"/>
  <c r="BH137" i="4"/>
  <c r="BG137" i="4"/>
  <c r="BE137" i="4"/>
  <c r="T137" i="4"/>
  <c r="R137" i="4"/>
  <c r="P137" i="4"/>
  <c r="BI136" i="4"/>
  <c r="BH136" i="4"/>
  <c r="BG136" i="4"/>
  <c r="BE136" i="4"/>
  <c r="T136" i="4"/>
  <c r="R136" i="4"/>
  <c r="P136" i="4"/>
  <c r="BI135" i="4"/>
  <c r="BH135" i="4"/>
  <c r="BG135" i="4"/>
  <c r="BE135" i="4"/>
  <c r="T135" i="4"/>
  <c r="R135" i="4"/>
  <c r="P135" i="4"/>
  <c r="F128" i="4"/>
  <c r="F126" i="4"/>
  <c r="E124" i="4"/>
  <c r="BI111" i="4"/>
  <c r="BH111" i="4"/>
  <c r="BG111" i="4"/>
  <c r="BE111" i="4"/>
  <c r="BI110" i="4"/>
  <c r="BH110" i="4"/>
  <c r="BG110" i="4"/>
  <c r="BF110" i="4"/>
  <c r="BE110" i="4"/>
  <c r="BI109" i="4"/>
  <c r="BH109" i="4"/>
  <c r="BG109" i="4"/>
  <c r="BF109" i="4"/>
  <c r="BE109" i="4"/>
  <c r="BI108" i="4"/>
  <c r="BH108" i="4"/>
  <c r="BG108" i="4"/>
  <c r="BF108" i="4"/>
  <c r="BE108" i="4"/>
  <c r="BI107" i="4"/>
  <c r="BH107" i="4"/>
  <c r="BG107" i="4"/>
  <c r="BF107" i="4"/>
  <c r="BE107" i="4"/>
  <c r="BI106" i="4"/>
  <c r="BH106" i="4"/>
  <c r="BG106" i="4"/>
  <c r="BF106" i="4"/>
  <c r="BE106" i="4"/>
  <c r="F91" i="4"/>
  <c r="F89" i="4"/>
  <c r="E87" i="4"/>
  <c r="J24" i="4"/>
  <c r="E24" i="4"/>
  <c r="J92" i="4"/>
  <c r="J23" i="4"/>
  <c r="J21" i="4"/>
  <c r="E21" i="4"/>
  <c r="J128" i="4"/>
  <c r="J20" i="4"/>
  <c r="J18" i="4"/>
  <c r="E18" i="4"/>
  <c r="F129" i="4"/>
  <c r="J17" i="4"/>
  <c r="J12" i="4"/>
  <c r="J89" i="4" s="1"/>
  <c r="E7" i="4"/>
  <c r="E122" i="4" s="1"/>
  <c r="J39" i="3"/>
  <c r="J38" i="3"/>
  <c r="AY96" i="1"/>
  <c r="J37" i="3"/>
  <c r="AX96" i="1"/>
  <c r="BI168" i="3"/>
  <c r="BH168" i="3"/>
  <c r="BG168" i="3"/>
  <c r="BE168" i="3"/>
  <c r="T168" i="3"/>
  <c r="T167" i="3"/>
  <c r="R168" i="3"/>
  <c r="R167" i="3"/>
  <c r="P168" i="3"/>
  <c r="P167" i="3"/>
  <c r="BI166" i="3"/>
  <c r="BH166" i="3"/>
  <c r="BG166" i="3"/>
  <c r="BE166" i="3"/>
  <c r="T166" i="3"/>
  <c r="R166" i="3"/>
  <c r="P166" i="3"/>
  <c r="BI165" i="3"/>
  <c r="BH165" i="3"/>
  <c r="BG165" i="3"/>
  <c r="BE165" i="3"/>
  <c r="T165" i="3"/>
  <c r="R165" i="3"/>
  <c r="P165" i="3"/>
  <c r="BI164" i="3"/>
  <c r="BH164" i="3"/>
  <c r="BG164" i="3"/>
  <c r="BE164" i="3"/>
  <c r="T164" i="3"/>
  <c r="R164" i="3"/>
  <c r="P164" i="3"/>
  <c r="BI163" i="3"/>
  <c r="BH163" i="3"/>
  <c r="BG163" i="3"/>
  <c r="BE163" i="3"/>
  <c r="T163" i="3"/>
  <c r="R163" i="3"/>
  <c r="P163" i="3"/>
  <c r="BI162" i="3"/>
  <c r="BH162" i="3"/>
  <c r="BG162" i="3"/>
  <c r="BE162" i="3"/>
  <c r="T162" i="3"/>
  <c r="R162" i="3"/>
  <c r="P162" i="3"/>
  <c r="BI161" i="3"/>
  <c r="BH161" i="3"/>
  <c r="BG161" i="3"/>
  <c r="BE161" i="3"/>
  <c r="T161" i="3"/>
  <c r="R161" i="3"/>
  <c r="P161" i="3"/>
  <c r="BI160" i="3"/>
  <c r="BH160" i="3"/>
  <c r="BG160" i="3"/>
  <c r="BE160" i="3"/>
  <c r="T160" i="3"/>
  <c r="R160" i="3"/>
  <c r="P160" i="3"/>
  <c r="BI159" i="3"/>
  <c r="BH159" i="3"/>
  <c r="BG159" i="3"/>
  <c r="BE159" i="3"/>
  <c r="T159" i="3"/>
  <c r="R159" i="3"/>
  <c r="P159" i="3"/>
  <c r="BI157" i="3"/>
  <c r="BH157" i="3"/>
  <c r="BG157" i="3"/>
  <c r="BE157" i="3"/>
  <c r="T157" i="3"/>
  <c r="T156" i="3"/>
  <c r="R157" i="3"/>
  <c r="R156" i="3"/>
  <c r="P157" i="3"/>
  <c r="P156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50" i="3"/>
  <c r="BH150" i="3"/>
  <c r="BG150" i="3"/>
  <c r="BE150" i="3"/>
  <c r="T150" i="3"/>
  <c r="R150" i="3"/>
  <c r="P150" i="3"/>
  <c r="BI149" i="3"/>
  <c r="BH149" i="3"/>
  <c r="BG149" i="3"/>
  <c r="BE149" i="3"/>
  <c r="T149" i="3"/>
  <c r="R149" i="3"/>
  <c r="P149" i="3"/>
  <c r="BI148" i="3"/>
  <c r="BH148" i="3"/>
  <c r="BG148" i="3"/>
  <c r="BE148" i="3"/>
  <c r="T148" i="3"/>
  <c r="R148" i="3"/>
  <c r="P148" i="3"/>
  <c r="BI146" i="3"/>
  <c r="BH146" i="3"/>
  <c r="BG146" i="3"/>
  <c r="BE146" i="3"/>
  <c r="T146" i="3"/>
  <c r="T145" i="3"/>
  <c r="R146" i="3"/>
  <c r="R145" i="3"/>
  <c r="P146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7" i="3"/>
  <c r="BH137" i="3"/>
  <c r="BG137" i="3"/>
  <c r="BE137" i="3"/>
  <c r="T137" i="3"/>
  <c r="R137" i="3"/>
  <c r="P137" i="3"/>
  <c r="BI136" i="3"/>
  <c r="BH136" i="3"/>
  <c r="BG136" i="3"/>
  <c r="BE136" i="3"/>
  <c r="T136" i="3"/>
  <c r="R136" i="3"/>
  <c r="P136" i="3"/>
  <c r="F129" i="3"/>
  <c r="F127" i="3"/>
  <c r="E125" i="3"/>
  <c r="BI112" i="3"/>
  <c r="BH112" i="3"/>
  <c r="BG112" i="3"/>
  <c r="BE112" i="3"/>
  <c r="BI111" i="3"/>
  <c r="BH111" i="3"/>
  <c r="BG111" i="3"/>
  <c r="BF111" i="3"/>
  <c r="BE111" i="3"/>
  <c r="BI110" i="3"/>
  <c r="BH110" i="3"/>
  <c r="BG110" i="3"/>
  <c r="BF110" i="3"/>
  <c r="BE110" i="3"/>
  <c r="BI109" i="3"/>
  <c r="BH109" i="3"/>
  <c r="BG109" i="3"/>
  <c r="BF109" i="3"/>
  <c r="BE109" i="3"/>
  <c r="BI108" i="3"/>
  <c r="BH108" i="3"/>
  <c r="BG108" i="3"/>
  <c r="BF108" i="3"/>
  <c r="BE108" i="3"/>
  <c r="BI107" i="3"/>
  <c r="BH107" i="3"/>
  <c r="BG107" i="3"/>
  <c r="BF107" i="3"/>
  <c r="BE107" i="3"/>
  <c r="F91" i="3"/>
  <c r="F89" i="3"/>
  <c r="E87" i="3"/>
  <c r="J24" i="3"/>
  <c r="E24" i="3"/>
  <c r="J92" i="3" s="1"/>
  <c r="J23" i="3"/>
  <c r="J21" i="3"/>
  <c r="E21" i="3"/>
  <c r="J129" i="3" s="1"/>
  <c r="J20" i="3"/>
  <c r="J18" i="3"/>
  <c r="E18" i="3"/>
  <c r="F130" i="3" s="1"/>
  <c r="J17" i="3"/>
  <c r="J12" i="3"/>
  <c r="J89" i="3"/>
  <c r="E7" i="3"/>
  <c r="E123" i="3"/>
  <c r="J39" i="2"/>
  <c r="J38" i="2"/>
  <c r="AY95" i="1" s="1"/>
  <c r="J37" i="2"/>
  <c r="AX95" i="1" s="1"/>
  <c r="BI155" i="2"/>
  <c r="BH155" i="2"/>
  <c r="BG155" i="2"/>
  <c r="BE155" i="2"/>
  <c r="T155" i="2"/>
  <c r="T154" i="2" s="1"/>
  <c r="R155" i="2"/>
  <c r="R154" i="2" s="1"/>
  <c r="P155" i="2"/>
  <c r="P154" i="2" s="1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1" i="2"/>
  <c r="BH141" i="2"/>
  <c r="BG141" i="2"/>
  <c r="BE141" i="2"/>
  <c r="T141" i="2"/>
  <c r="T140" i="2" s="1"/>
  <c r="R141" i="2"/>
  <c r="R140" i="2" s="1"/>
  <c r="P141" i="2"/>
  <c r="P140" i="2" s="1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F128" i="2"/>
  <c r="F126" i="2"/>
  <c r="E124" i="2"/>
  <c r="BI111" i="2"/>
  <c r="BH111" i="2"/>
  <c r="BG111" i="2"/>
  <c r="BE111" i="2"/>
  <c r="BI110" i="2"/>
  <c r="BH110" i="2"/>
  <c r="BG110" i="2"/>
  <c r="BF110" i="2"/>
  <c r="BE110" i="2"/>
  <c r="BI109" i="2"/>
  <c r="BH109" i="2"/>
  <c r="BG109" i="2"/>
  <c r="BF109" i="2"/>
  <c r="BE109" i="2"/>
  <c r="BI108" i="2"/>
  <c r="BH108" i="2"/>
  <c r="BG108" i="2"/>
  <c r="BF108" i="2"/>
  <c r="BE108" i="2"/>
  <c r="BI107" i="2"/>
  <c r="BH107" i="2"/>
  <c r="BG107" i="2"/>
  <c r="BF107" i="2"/>
  <c r="BE107" i="2"/>
  <c r="BI106" i="2"/>
  <c r="BH106" i="2"/>
  <c r="BG106" i="2"/>
  <c r="BF106" i="2"/>
  <c r="BE106" i="2"/>
  <c r="F91" i="2"/>
  <c r="F89" i="2"/>
  <c r="E87" i="2"/>
  <c r="J24" i="2"/>
  <c r="E24" i="2"/>
  <c r="J92" i="2"/>
  <c r="J23" i="2"/>
  <c r="J21" i="2"/>
  <c r="E21" i="2"/>
  <c r="J128" i="2"/>
  <c r="J20" i="2"/>
  <c r="J18" i="2"/>
  <c r="E18" i="2"/>
  <c r="F129" i="2"/>
  <c r="J17" i="2"/>
  <c r="J12" i="2"/>
  <c r="J126" i="2" s="1"/>
  <c r="E7" i="2"/>
  <c r="E122" i="2" s="1"/>
  <c r="L90" i="1"/>
  <c r="AM90" i="1"/>
  <c r="AM89" i="1"/>
  <c r="L89" i="1"/>
  <c r="AM87" i="1"/>
  <c r="L87" i="1"/>
  <c r="L85" i="1"/>
  <c r="L84" i="1"/>
  <c r="J160" i="11"/>
  <c r="J159" i="11"/>
  <c r="J158" i="11"/>
  <c r="J157" i="11"/>
  <c r="J156" i="11"/>
  <c r="BK155" i="11"/>
  <c r="BK154" i="11"/>
  <c r="BK151" i="11"/>
  <c r="J148" i="11"/>
  <c r="J146" i="11"/>
  <c r="J142" i="11"/>
  <c r="J141" i="11"/>
  <c r="BK140" i="11"/>
  <c r="BK137" i="11"/>
  <c r="J135" i="11"/>
  <c r="J153" i="10"/>
  <c r="BK150" i="10"/>
  <c r="BK149" i="10"/>
  <c r="J148" i="10"/>
  <c r="J147" i="10"/>
  <c r="BK146" i="10"/>
  <c r="BK145" i="10"/>
  <c r="BK144" i="10"/>
  <c r="J142" i="10"/>
  <c r="BK141" i="10"/>
  <c r="BK140" i="10"/>
  <c r="BK139" i="10"/>
  <c r="BK138" i="10"/>
  <c r="J136" i="10"/>
  <c r="BK135" i="10"/>
  <c r="J134" i="10"/>
  <c r="J138" i="9"/>
  <c r="BK136" i="9"/>
  <c r="J134" i="9"/>
  <c r="J133" i="9"/>
  <c r="BK168" i="8"/>
  <c r="BK166" i="8"/>
  <c r="J165" i="8"/>
  <c r="J164" i="8"/>
  <c r="J163" i="8"/>
  <c r="BK162" i="8"/>
  <c r="BK161" i="8"/>
  <c r="J160" i="8"/>
  <c r="BK159" i="8"/>
  <c r="BK158" i="8"/>
  <c r="J156" i="8"/>
  <c r="BK155" i="8"/>
  <c r="BK154" i="8"/>
  <c r="BK153" i="8"/>
  <c r="BK152" i="8"/>
  <c r="J151" i="8"/>
  <c r="BK150" i="8"/>
  <c r="J149" i="8"/>
  <c r="BK148" i="8"/>
  <c r="BK147" i="8"/>
  <c r="J145" i="8"/>
  <c r="BK143" i="8"/>
  <c r="BK142" i="8"/>
  <c r="J141" i="8"/>
  <c r="BK140" i="8"/>
  <c r="BK139" i="8"/>
  <c r="J138" i="8"/>
  <c r="J137" i="8"/>
  <c r="J136" i="8"/>
  <c r="BK135" i="8"/>
  <c r="BK158" i="7"/>
  <c r="J156" i="7"/>
  <c r="BK155" i="7"/>
  <c r="BK154" i="7"/>
  <c r="BK153" i="7"/>
  <c r="J152" i="7"/>
  <c r="BK151" i="7"/>
  <c r="J149" i="7"/>
  <c r="J147" i="7"/>
  <c r="J146" i="7"/>
  <c r="J145" i="7"/>
  <c r="BK143" i="7"/>
  <c r="J142" i="7"/>
  <c r="J140" i="7"/>
  <c r="J138" i="7"/>
  <c r="BK137" i="7"/>
  <c r="BK135" i="7"/>
  <c r="J146" i="6"/>
  <c r="BK144" i="6"/>
  <c r="J142" i="6"/>
  <c r="J141" i="6"/>
  <c r="BK138" i="6"/>
  <c r="J137" i="6"/>
  <c r="J136" i="6"/>
  <c r="BK134" i="6"/>
  <c r="J155" i="5"/>
  <c r="J153" i="5"/>
  <c r="BK152" i="5"/>
  <c r="BK151" i="5"/>
  <c r="BK150" i="5"/>
  <c r="BK149" i="5"/>
  <c r="J147" i="5"/>
  <c r="BK143" i="5"/>
  <c r="BK142" i="5"/>
  <c r="J141" i="5"/>
  <c r="BK140" i="5"/>
  <c r="BK138" i="5"/>
  <c r="J136" i="5"/>
  <c r="J164" i="4"/>
  <c r="BK162" i="4"/>
  <c r="BK160" i="4"/>
  <c r="BK159" i="4"/>
  <c r="J158" i="4"/>
  <c r="J157" i="4"/>
  <c r="BK156" i="4"/>
  <c r="BK155" i="4"/>
  <c r="J154" i="4"/>
  <c r="BK152" i="4"/>
  <c r="J151" i="4"/>
  <c r="J150" i="4"/>
  <c r="BK149" i="4"/>
  <c r="J148" i="4"/>
  <c r="BK147" i="4"/>
  <c r="BK146" i="4"/>
  <c r="BK144" i="4"/>
  <c r="BK143" i="4"/>
  <c r="J141" i="4"/>
  <c r="J136" i="4"/>
  <c r="BK135" i="4"/>
  <c r="BK165" i="3"/>
  <c r="BK164" i="3"/>
  <c r="J162" i="3"/>
  <c r="BK159" i="3"/>
  <c r="J157" i="3"/>
  <c r="J155" i="3"/>
  <c r="BK154" i="3"/>
  <c r="J153" i="3"/>
  <c r="J152" i="3"/>
  <c r="BK150" i="3"/>
  <c r="J148" i="3"/>
  <c r="BK142" i="3"/>
  <c r="BK139" i="3"/>
  <c r="J138" i="3"/>
  <c r="J137" i="3"/>
  <c r="J136" i="3"/>
  <c r="BK153" i="2"/>
  <c r="BK152" i="2"/>
  <c r="J151" i="2"/>
  <c r="BK150" i="2"/>
  <c r="J148" i="2"/>
  <c r="J147" i="2"/>
  <c r="BK145" i="2"/>
  <c r="BK141" i="2"/>
  <c r="J137" i="2"/>
  <c r="BK136" i="2"/>
  <c r="J162" i="11"/>
  <c r="BK159" i="11"/>
  <c r="BK157" i="11"/>
  <c r="BK156" i="11"/>
  <c r="J153" i="11"/>
  <c r="BK152" i="11"/>
  <c r="J151" i="11"/>
  <c r="BK150" i="11"/>
  <c r="BK147" i="11"/>
  <c r="BK144" i="11"/>
  <c r="J143" i="11"/>
  <c r="BK142" i="11"/>
  <c r="J139" i="11"/>
  <c r="J137" i="11"/>
  <c r="BK136" i="11"/>
  <c r="BK151" i="10"/>
  <c r="J150" i="7"/>
  <c r="BK147" i="7"/>
  <c r="BK145" i="7"/>
  <c r="J144" i="7"/>
  <c r="BK136" i="7"/>
  <c r="BK146" i="6"/>
  <c r="J144" i="6"/>
  <c r="BK143" i="6"/>
  <c r="BK139" i="6"/>
  <c r="J150" i="5"/>
  <c r="BK148" i="5"/>
  <c r="BK147" i="5"/>
  <c r="BK145" i="5"/>
  <c r="J144" i="5"/>
  <c r="J142" i="5"/>
  <c r="BK141" i="5"/>
  <c r="J140" i="5"/>
  <c r="J138" i="5"/>
  <c r="J135" i="5"/>
  <c r="BK164" i="4"/>
  <c r="J162" i="4"/>
  <c r="BK161" i="4"/>
  <c r="J160" i="4"/>
  <c r="J159" i="4"/>
  <c r="J156" i="4"/>
  <c r="J152" i="4"/>
  <c r="BK151" i="4"/>
  <c r="J149" i="4"/>
  <c r="J147" i="4"/>
  <c r="J146" i="4"/>
  <c r="BK145" i="4"/>
  <c r="J144" i="4"/>
  <c r="J139" i="4"/>
  <c r="BK138" i="4"/>
  <c r="J137" i="4"/>
  <c r="BK136" i="4"/>
  <c r="BK168" i="3"/>
  <c r="J166" i="3"/>
  <c r="J163" i="3"/>
  <c r="BK162" i="3"/>
  <c r="BK161" i="3"/>
  <c r="J160" i="3"/>
  <c r="J159" i="3"/>
  <c r="BK157" i="3"/>
  <c r="BK152" i="3"/>
  <c r="BK151" i="3"/>
  <c r="BK149" i="3"/>
  <c r="BK148" i="3"/>
  <c r="BK146" i="3"/>
  <c r="BK144" i="3"/>
  <c r="BK143" i="3"/>
  <c r="J142" i="3"/>
  <c r="BK141" i="3"/>
  <c r="J141" i="3"/>
  <c r="BK140" i="3"/>
  <c r="BK137" i="3"/>
  <c r="BK136" i="3"/>
  <c r="J155" i="2"/>
  <c r="J153" i="2"/>
  <c r="BK151" i="2"/>
  <c r="J150" i="2"/>
  <c r="J149" i="2"/>
  <c r="BK148" i="2"/>
  <c r="J145" i="2"/>
  <c r="J144" i="2"/>
  <c r="BK143" i="2"/>
  <c r="BK139" i="2"/>
  <c r="BK138" i="2"/>
  <c r="BK137" i="2"/>
  <c r="J136" i="2"/>
  <c r="BK135" i="2"/>
  <c r="AS94" i="1"/>
  <c r="BK162" i="11"/>
  <c r="BK160" i="11"/>
  <c r="BK158" i="11"/>
  <c r="J155" i="11"/>
  <c r="J154" i="11"/>
  <c r="BK153" i="11"/>
  <c r="J152" i="11"/>
  <c r="J150" i="11"/>
  <c r="BK148" i="11"/>
  <c r="J147" i="11"/>
  <c r="BK146" i="11"/>
  <c r="J144" i="11"/>
  <c r="BK143" i="11"/>
  <c r="BK141" i="11"/>
  <c r="J140" i="11"/>
  <c r="BK139" i="11"/>
  <c r="J136" i="11"/>
  <c r="BK135" i="11"/>
  <c r="BK153" i="10"/>
  <c r="J151" i="10"/>
  <c r="J150" i="10"/>
  <c r="J149" i="10"/>
  <c r="BK148" i="10"/>
  <c r="BK147" i="10"/>
  <c r="J146" i="10"/>
  <c r="J145" i="10"/>
  <c r="J144" i="10"/>
  <c r="BK142" i="10"/>
  <c r="J141" i="10"/>
  <c r="J140" i="10"/>
  <c r="J139" i="10"/>
  <c r="J138" i="10"/>
  <c r="BK136" i="10"/>
  <c r="J135" i="10"/>
  <c r="BK134" i="10"/>
  <c r="BK138" i="9"/>
  <c r="J136" i="9"/>
  <c r="BK134" i="9"/>
  <c r="BK133" i="9"/>
  <c r="J168" i="8"/>
  <c r="J166" i="8"/>
  <c r="BK165" i="8"/>
  <c r="BK164" i="8"/>
  <c r="BK163" i="8"/>
  <c r="J162" i="8"/>
  <c r="J161" i="8"/>
  <c r="BK160" i="8"/>
  <c r="J159" i="8"/>
  <c r="J158" i="8"/>
  <c r="BK156" i="8"/>
  <c r="J155" i="8"/>
  <c r="J154" i="8"/>
  <c r="J153" i="8"/>
  <c r="J152" i="8"/>
  <c r="BK151" i="8"/>
  <c r="J150" i="8"/>
  <c r="BK149" i="8"/>
  <c r="J148" i="8"/>
  <c r="J147" i="8"/>
  <c r="BK145" i="8"/>
  <c r="J143" i="8"/>
  <c r="J142" i="8"/>
  <c r="BK141" i="8"/>
  <c r="J140" i="8"/>
  <c r="J139" i="8"/>
  <c r="BK138" i="8"/>
  <c r="BK137" i="8"/>
  <c r="BK136" i="8"/>
  <c r="J135" i="8"/>
  <c r="J158" i="7"/>
  <c r="BK156" i="7"/>
  <c r="J155" i="7"/>
  <c r="J154" i="7"/>
  <c r="J153" i="7"/>
  <c r="BK152" i="7"/>
  <c r="J151" i="7"/>
  <c r="BK150" i="7"/>
  <c r="BK149" i="7"/>
  <c r="BK146" i="7"/>
  <c r="BK144" i="7"/>
  <c r="J143" i="7"/>
  <c r="BK142" i="7"/>
  <c r="BK140" i="7"/>
  <c r="BK138" i="7"/>
  <c r="J137" i="7"/>
  <c r="J136" i="7"/>
  <c r="J135" i="7"/>
  <c r="J143" i="6"/>
  <c r="BK142" i="6"/>
  <c r="BK141" i="6"/>
  <c r="J139" i="6"/>
  <c r="J138" i="6"/>
  <c r="BK137" i="6"/>
  <c r="BK136" i="6"/>
  <c r="J134" i="6"/>
  <c r="BK155" i="5"/>
  <c r="BK153" i="5"/>
  <c r="J152" i="5"/>
  <c r="J151" i="5"/>
  <c r="J149" i="5"/>
  <c r="J148" i="5"/>
  <c r="J145" i="5"/>
  <c r="BK144" i="5"/>
  <c r="J143" i="5"/>
  <c r="BK136" i="5"/>
  <c r="BK135" i="5"/>
  <c r="J161" i="4"/>
  <c r="BK158" i="4"/>
  <c r="BK157" i="4"/>
  <c r="J155" i="4"/>
  <c r="BK154" i="4"/>
  <c r="BK150" i="4"/>
  <c r="BK148" i="4"/>
  <c r="J145" i="4"/>
  <c r="J143" i="4"/>
  <c r="BK141" i="4"/>
  <c r="BK139" i="4"/>
  <c r="J138" i="4"/>
  <c r="BK137" i="4"/>
  <c r="J135" i="4"/>
  <c r="J168" i="3"/>
  <c r="BK166" i="3"/>
  <c r="J165" i="3"/>
  <c r="J164" i="3"/>
  <c r="BK163" i="3"/>
  <c r="J161" i="3"/>
  <c r="BK160" i="3"/>
  <c r="BK155" i="3"/>
  <c r="J154" i="3"/>
  <c r="BK153" i="3"/>
  <c r="J151" i="3"/>
  <c r="J150" i="3"/>
  <c r="J149" i="3"/>
  <c r="J146" i="3"/>
  <c r="J144" i="3"/>
  <c r="J143" i="3"/>
  <c r="J140" i="3"/>
  <c r="J139" i="3"/>
  <c r="BK138" i="3"/>
  <c r="BK155" i="2"/>
  <c r="J152" i="2"/>
  <c r="BK149" i="2"/>
  <c r="BK147" i="2"/>
  <c r="BK144" i="2"/>
  <c r="J143" i="2"/>
  <c r="J141" i="2"/>
  <c r="J139" i="2"/>
  <c r="J138" i="2"/>
  <c r="J135" i="2"/>
  <c r="P149" i="11" l="1"/>
  <c r="R134" i="2"/>
  <c r="P142" i="2"/>
  <c r="T142" i="2"/>
  <c r="T146" i="2"/>
  <c r="R135" i="3"/>
  <c r="T147" i="3"/>
  <c r="R158" i="3"/>
  <c r="BK134" i="4"/>
  <c r="P134" i="4"/>
  <c r="BK142" i="4"/>
  <c r="J142" i="4" s="1"/>
  <c r="J100" i="4" s="1"/>
  <c r="R142" i="4"/>
  <c r="T153" i="4"/>
  <c r="BK134" i="5"/>
  <c r="T134" i="5"/>
  <c r="BK139" i="5"/>
  <c r="J139" i="5"/>
  <c r="J100" i="5" s="1"/>
  <c r="R139" i="5"/>
  <c r="R146" i="5"/>
  <c r="P135" i="6"/>
  <c r="P132" i="6" s="1"/>
  <c r="P131" i="6" s="1"/>
  <c r="AU99" i="1" s="1"/>
  <c r="T135" i="6"/>
  <c r="T132" i="6" s="1"/>
  <c r="T131" i="6" s="1"/>
  <c r="R140" i="6"/>
  <c r="BK134" i="7"/>
  <c r="J134" i="7" s="1"/>
  <c r="J98" i="7" s="1"/>
  <c r="R134" i="7"/>
  <c r="BK141" i="7"/>
  <c r="J141" i="7" s="1"/>
  <c r="J100" i="7" s="1"/>
  <c r="R141" i="7"/>
  <c r="BK148" i="7"/>
  <c r="J148" i="7" s="1"/>
  <c r="J101" i="7" s="1"/>
  <c r="R148" i="7"/>
  <c r="BK134" i="8"/>
  <c r="R134" i="8"/>
  <c r="BK146" i="8"/>
  <c r="J146" i="8" s="1"/>
  <c r="J100" i="8" s="1"/>
  <c r="R146" i="8"/>
  <c r="BK157" i="8"/>
  <c r="J157" i="8" s="1"/>
  <c r="J101" i="8" s="1"/>
  <c r="R157" i="8"/>
  <c r="BK132" i="9"/>
  <c r="J132" i="9" s="1"/>
  <c r="J98" i="9" s="1"/>
  <c r="R132" i="9"/>
  <c r="R131" i="9"/>
  <c r="R130" i="9" s="1"/>
  <c r="P133" i="10"/>
  <c r="BK137" i="10"/>
  <c r="J137" i="10"/>
  <c r="J99" i="10" s="1"/>
  <c r="R137" i="10"/>
  <c r="P143" i="10"/>
  <c r="BK134" i="11"/>
  <c r="T134" i="11"/>
  <c r="R138" i="11"/>
  <c r="R145" i="11"/>
  <c r="BK149" i="11"/>
  <c r="J149" i="11" s="1"/>
  <c r="J101" i="11" s="1"/>
  <c r="P134" i="2"/>
  <c r="BK142" i="2"/>
  <c r="J142" i="2" s="1"/>
  <c r="J100" i="2" s="1"/>
  <c r="BK146" i="2"/>
  <c r="J146" i="2"/>
  <c r="J101" i="2" s="1"/>
  <c r="R146" i="2"/>
  <c r="BK135" i="3"/>
  <c r="J135" i="3"/>
  <c r="J98" i="3" s="1"/>
  <c r="T135" i="3"/>
  <c r="P147" i="3"/>
  <c r="BK158" i="3"/>
  <c r="J158" i="3" s="1"/>
  <c r="J102" i="3" s="1"/>
  <c r="P158" i="3"/>
  <c r="T134" i="4"/>
  <c r="P142" i="4"/>
  <c r="BK153" i="4"/>
  <c r="J153" i="4" s="1"/>
  <c r="J101" i="4" s="1"/>
  <c r="R153" i="4"/>
  <c r="P134" i="5"/>
  <c r="P139" i="5"/>
  <c r="BK146" i="5"/>
  <c r="J146" i="5" s="1"/>
  <c r="J101" i="5" s="1"/>
  <c r="P146" i="5"/>
  <c r="BK135" i="6"/>
  <c r="J135" i="6" s="1"/>
  <c r="J99" i="6" s="1"/>
  <c r="R135" i="6"/>
  <c r="R132" i="6"/>
  <c r="R131" i="6" s="1"/>
  <c r="P140" i="6"/>
  <c r="BK133" i="10"/>
  <c r="T133" i="10"/>
  <c r="BK143" i="10"/>
  <c r="J143" i="10"/>
  <c r="J100" i="10" s="1"/>
  <c r="T143" i="10"/>
  <c r="P134" i="11"/>
  <c r="BK138" i="11"/>
  <c r="J138" i="11" s="1"/>
  <c r="J99" i="11" s="1"/>
  <c r="T138" i="11"/>
  <c r="P145" i="11"/>
  <c r="R149" i="11"/>
  <c r="BK134" i="2"/>
  <c r="T134" i="2"/>
  <c r="T133" i="2"/>
  <c r="T132" i="2" s="1"/>
  <c r="R142" i="2"/>
  <c r="P146" i="2"/>
  <c r="P135" i="3"/>
  <c r="P134" i="3" s="1"/>
  <c r="P133" i="3" s="1"/>
  <c r="AU96" i="1" s="1"/>
  <c r="BK147" i="3"/>
  <c r="J147" i="3" s="1"/>
  <c r="J100" i="3" s="1"/>
  <c r="R147" i="3"/>
  <c r="T158" i="3"/>
  <c r="R134" i="4"/>
  <c r="R133" i="4"/>
  <c r="R132" i="4" s="1"/>
  <c r="T142" i="4"/>
  <c r="P153" i="4"/>
  <c r="R134" i="5"/>
  <c r="R133" i="5" s="1"/>
  <c r="R132" i="5" s="1"/>
  <c r="T139" i="5"/>
  <c r="T146" i="5"/>
  <c r="BK140" i="6"/>
  <c r="J140" i="6"/>
  <c r="J100" i="6" s="1"/>
  <c r="T140" i="6"/>
  <c r="P134" i="7"/>
  <c r="T134" i="7"/>
  <c r="P141" i="7"/>
  <c r="T141" i="7"/>
  <c r="P148" i="7"/>
  <c r="T148" i="7"/>
  <c r="P134" i="8"/>
  <c r="T134" i="8"/>
  <c r="P146" i="8"/>
  <c r="T146" i="8"/>
  <c r="P157" i="8"/>
  <c r="T157" i="8"/>
  <c r="P132" i="9"/>
  <c r="P131" i="9"/>
  <c r="P130" i="9" s="1"/>
  <c r="AU102" i="1" s="1"/>
  <c r="T132" i="9"/>
  <c r="T131" i="9"/>
  <c r="T130" i="9" s="1"/>
  <c r="R133" i="10"/>
  <c r="P137" i="10"/>
  <c r="T137" i="10"/>
  <c r="R143" i="10"/>
  <c r="R134" i="11"/>
  <c r="R133" i="11" s="1"/>
  <c r="R132" i="11" s="1"/>
  <c r="P138" i="11"/>
  <c r="BK145" i="11"/>
  <c r="J145" i="11" s="1"/>
  <c r="J100" i="11" s="1"/>
  <c r="T145" i="11"/>
  <c r="T149" i="11"/>
  <c r="BF162" i="11"/>
  <c r="E85" i="2"/>
  <c r="J89" i="2"/>
  <c r="F92" i="2"/>
  <c r="J129" i="2"/>
  <c r="BF135" i="2"/>
  <c r="BF136" i="2"/>
  <c r="BF144" i="2"/>
  <c r="BF145" i="2"/>
  <c r="BF147" i="2"/>
  <c r="BF149" i="2"/>
  <c r="BF150" i="2"/>
  <c r="BF152" i="2"/>
  <c r="F92" i="3"/>
  <c r="J127" i="3"/>
  <c r="BF136" i="3"/>
  <c r="BF144" i="3"/>
  <c r="BF146" i="3"/>
  <c r="BF151" i="3"/>
  <c r="BF155" i="3"/>
  <c r="BF157" i="3"/>
  <c r="BF161" i="3"/>
  <c r="BF168" i="3"/>
  <c r="BK145" i="3"/>
  <c r="J145" i="3" s="1"/>
  <c r="J99" i="3" s="1"/>
  <c r="J91" i="4"/>
  <c r="J126" i="4"/>
  <c r="J129" i="4"/>
  <c r="BF135" i="4"/>
  <c r="BF136" i="4"/>
  <c r="BF139" i="4"/>
  <c r="BF143" i="4"/>
  <c r="BF145" i="4"/>
  <c r="BF146" i="4"/>
  <c r="BF148" i="4"/>
  <c r="BF151" i="4"/>
  <c r="BF152" i="4"/>
  <c r="BF155" i="4"/>
  <c r="BF159" i="4"/>
  <c r="BF161" i="4"/>
  <c r="BF162" i="4"/>
  <c r="F92" i="5"/>
  <c r="BF136" i="5"/>
  <c r="BF138" i="5"/>
  <c r="BF140" i="5"/>
  <c r="BF145" i="5"/>
  <c r="J92" i="6"/>
  <c r="J127" i="6"/>
  <c r="BF134" i="6"/>
  <c r="BF143" i="6"/>
  <c r="BF144" i="6"/>
  <c r="J92" i="7"/>
  <c r="J128" i="7"/>
  <c r="BF138" i="7"/>
  <c r="BF140" i="7"/>
  <c r="BF144" i="7"/>
  <c r="BF147" i="7"/>
  <c r="BF149" i="7"/>
  <c r="BF151" i="7"/>
  <c r="BF152" i="7"/>
  <c r="BF155" i="7"/>
  <c r="BF158" i="7"/>
  <c r="BK157" i="7"/>
  <c r="J157" i="7" s="1"/>
  <c r="J102" i="7" s="1"/>
  <c r="J89" i="8"/>
  <c r="J91" i="8"/>
  <c r="J92" i="8"/>
  <c r="E122" i="8"/>
  <c r="F129" i="8"/>
  <c r="BF138" i="8"/>
  <c r="BF139" i="8"/>
  <c r="BF142" i="8"/>
  <c r="BF143" i="8"/>
  <c r="BF147" i="8"/>
  <c r="BF149" i="8"/>
  <c r="BF150" i="8"/>
  <c r="BF151" i="8"/>
  <c r="BF152" i="8"/>
  <c r="BF153" i="8"/>
  <c r="BF155" i="8"/>
  <c r="BF158" i="8"/>
  <c r="BF160" i="8"/>
  <c r="BK167" i="8"/>
  <c r="J167" i="8"/>
  <c r="J102" i="8" s="1"/>
  <c r="E85" i="9"/>
  <c r="J89" i="9"/>
  <c r="J91" i="9"/>
  <c r="F92" i="9"/>
  <c r="J127" i="9"/>
  <c r="BF133" i="9"/>
  <c r="BF134" i="9"/>
  <c r="BF136" i="9"/>
  <c r="BK135" i="9"/>
  <c r="J135" i="9"/>
  <c r="J99" i="9" s="1"/>
  <c r="F92" i="10"/>
  <c r="J125" i="10"/>
  <c r="J127" i="10"/>
  <c r="J128" i="10"/>
  <c r="BF134" i="10"/>
  <c r="BF135" i="10"/>
  <c r="BF138" i="10"/>
  <c r="BF139" i="10"/>
  <c r="BF140" i="10"/>
  <c r="BF144" i="10"/>
  <c r="BF145" i="10"/>
  <c r="BF147" i="10"/>
  <c r="BF148" i="10"/>
  <c r="BF150" i="10"/>
  <c r="BK152" i="10"/>
  <c r="J152" i="10" s="1"/>
  <c r="J101" i="10" s="1"/>
  <c r="J89" i="11"/>
  <c r="J91" i="11"/>
  <c r="E122" i="11"/>
  <c r="F129" i="11"/>
  <c r="BF136" i="11"/>
  <c r="BF137" i="11"/>
  <c r="BF141" i="11"/>
  <c r="BF144" i="11"/>
  <c r="BF148" i="11"/>
  <c r="BF150" i="11"/>
  <c r="BF151" i="11"/>
  <c r="BF152" i="11"/>
  <c r="BF155" i="11"/>
  <c r="BF156" i="11"/>
  <c r="BF157" i="11"/>
  <c r="BF158" i="11"/>
  <c r="BK161" i="11"/>
  <c r="J161" i="11"/>
  <c r="J102" i="11" s="1"/>
  <c r="BF139" i="2"/>
  <c r="BF151" i="2"/>
  <c r="BF155" i="2"/>
  <c r="BK140" i="2"/>
  <c r="J140" i="2"/>
  <c r="J99" i="2" s="1"/>
  <c r="J130" i="3"/>
  <c r="BF137" i="3"/>
  <c r="BF138" i="3"/>
  <c r="BF140" i="3"/>
  <c r="BF149" i="3"/>
  <c r="BF152" i="3"/>
  <c r="BF153" i="3"/>
  <c r="BF154" i="3"/>
  <c r="BF163" i="3"/>
  <c r="BF164" i="3"/>
  <c r="BF166" i="3"/>
  <c r="BK167" i="3"/>
  <c r="J167" i="3"/>
  <c r="J103" i="3" s="1"/>
  <c r="E85" i="4"/>
  <c r="F92" i="4"/>
  <c r="BF147" i="4"/>
  <c r="BF149" i="4"/>
  <c r="BF154" i="4"/>
  <c r="BF156" i="4"/>
  <c r="BF157" i="4"/>
  <c r="BF158" i="4"/>
  <c r="BF164" i="4"/>
  <c r="BK163" i="4"/>
  <c r="J163" i="4"/>
  <c r="J102" i="4" s="1"/>
  <c r="J89" i="5"/>
  <c r="J91" i="5"/>
  <c r="E122" i="5"/>
  <c r="J129" i="5"/>
  <c r="BF135" i="5"/>
  <c r="BF142" i="5"/>
  <c r="BF148" i="5"/>
  <c r="BF149" i="5"/>
  <c r="BF150" i="5"/>
  <c r="BF151" i="5"/>
  <c r="BF152" i="5"/>
  <c r="BF153" i="5"/>
  <c r="BK137" i="5"/>
  <c r="J137" i="5" s="1"/>
  <c r="J99" i="5" s="1"/>
  <c r="BK154" i="5"/>
  <c r="J154" i="5"/>
  <c r="J102" i="5" s="1"/>
  <c r="J89" i="6"/>
  <c r="F92" i="6"/>
  <c r="E121" i="6"/>
  <c r="BF136" i="6"/>
  <c r="BF139" i="6"/>
  <c r="BF141" i="6"/>
  <c r="BK133" i="6"/>
  <c r="J133" i="6" s="1"/>
  <c r="J98" i="6" s="1"/>
  <c r="BK145" i="6"/>
  <c r="J145" i="6"/>
  <c r="J101" i="6" s="1"/>
  <c r="J89" i="7"/>
  <c r="E122" i="7"/>
  <c r="F129" i="7"/>
  <c r="BF136" i="7"/>
  <c r="BF137" i="7"/>
  <c r="BF142" i="7"/>
  <c r="BF145" i="7"/>
  <c r="BF151" i="10"/>
  <c r="BF153" i="10"/>
  <c r="J129" i="11"/>
  <c r="BF139" i="11"/>
  <c r="BF140" i="11"/>
  <c r="BF147" i="11"/>
  <c r="BF153" i="11"/>
  <c r="BF154" i="11"/>
  <c r="BF159" i="11"/>
  <c r="J91" i="2"/>
  <c r="BF137" i="2"/>
  <c r="BF138" i="2"/>
  <c r="BF141" i="2"/>
  <c r="BF143" i="2"/>
  <c r="BF148" i="2"/>
  <c r="BF153" i="2"/>
  <c r="BK154" i="2"/>
  <c r="J154" i="2"/>
  <c r="J102" i="2" s="1"/>
  <c r="E85" i="3"/>
  <c r="J91" i="3"/>
  <c r="BF139" i="3"/>
  <c r="BF141" i="3"/>
  <c r="BF142" i="3"/>
  <c r="BF143" i="3"/>
  <c r="BF148" i="3"/>
  <c r="BF150" i="3"/>
  <c r="BF159" i="3"/>
  <c r="BF160" i="3"/>
  <c r="BF162" i="3"/>
  <c r="BF165" i="3"/>
  <c r="BK156" i="3"/>
  <c r="J156" i="3" s="1"/>
  <c r="J101" i="3" s="1"/>
  <c r="BF137" i="4"/>
  <c r="BF138" i="4"/>
  <c r="BF141" i="4"/>
  <c r="BF144" i="4"/>
  <c r="BF150" i="4"/>
  <c r="BF160" i="4"/>
  <c r="BK140" i="4"/>
  <c r="J140" i="4"/>
  <c r="J99" i="4" s="1"/>
  <c r="BF141" i="5"/>
  <c r="BF143" i="5"/>
  <c r="BF144" i="5"/>
  <c r="BF147" i="5"/>
  <c r="BF155" i="5"/>
  <c r="BF137" i="6"/>
  <c r="BF138" i="6"/>
  <c r="BF142" i="6"/>
  <c r="BF146" i="6"/>
  <c r="BF135" i="7"/>
  <c r="BF143" i="7"/>
  <c r="BF146" i="7"/>
  <c r="BF150" i="7"/>
  <c r="BF153" i="7"/>
  <c r="BF154" i="7"/>
  <c r="BF156" i="7"/>
  <c r="BK139" i="7"/>
  <c r="J139" i="7" s="1"/>
  <c r="J99" i="7" s="1"/>
  <c r="BF135" i="8"/>
  <c r="BF136" i="8"/>
  <c r="BF137" i="8"/>
  <c r="BF140" i="8"/>
  <c r="BF141" i="8"/>
  <c r="BF145" i="8"/>
  <c r="BF148" i="8"/>
  <c r="BF154" i="8"/>
  <c r="BF156" i="8"/>
  <c r="BF159" i="8"/>
  <c r="BF161" i="8"/>
  <c r="BF162" i="8"/>
  <c r="BF163" i="8"/>
  <c r="BF164" i="8"/>
  <c r="BF165" i="8"/>
  <c r="BF166" i="8"/>
  <c r="BF168" i="8"/>
  <c r="BK144" i="8"/>
  <c r="J144" i="8" s="1"/>
  <c r="J99" i="8" s="1"/>
  <c r="BF138" i="9"/>
  <c r="BK137" i="9"/>
  <c r="J137" i="9" s="1"/>
  <c r="J100" i="9" s="1"/>
  <c r="E85" i="10"/>
  <c r="BF136" i="10"/>
  <c r="BF141" i="10"/>
  <c r="BF142" i="10"/>
  <c r="BF146" i="10"/>
  <c r="BF149" i="10"/>
  <c r="BF135" i="11"/>
  <c r="BF142" i="11"/>
  <c r="BF143" i="11"/>
  <c r="BF146" i="11"/>
  <c r="BF160" i="11"/>
  <c r="F39" i="2"/>
  <c r="BD95" i="1" s="1"/>
  <c r="F35" i="4"/>
  <c r="AZ97" i="1" s="1"/>
  <c r="F35" i="5"/>
  <c r="AZ98" i="1" s="1"/>
  <c r="F37" i="6"/>
  <c r="BB99" i="1" s="1"/>
  <c r="F38" i="7"/>
  <c r="BC100" i="1" s="1"/>
  <c r="F38" i="8"/>
  <c r="BC101" i="1" s="1"/>
  <c r="F35" i="9"/>
  <c r="AZ102" i="1" s="1"/>
  <c r="F35" i="10"/>
  <c r="AZ103" i="1" s="1"/>
  <c r="J35" i="11"/>
  <c r="AV104" i="1" s="1"/>
  <c r="J35" i="2"/>
  <c r="AV95" i="1" s="1"/>
  <c r="F39" i="3"/>
  <c r="BD96" i="1" s="1"/>
  <c r="J35" i="4"/>
  <c r="AV97" i="1" s="1"/>
  <c r="J35" i="5"/>
  <c r="AV98" i="1" s="1"/>
  <c r="F35" i="6"/>
  <c r="AZ99" i="1" s="1"/>
  <c r="F38" i="10"/>
  <c r="BC103" i="1" s="1"/>
  <c r="F37" i="3"/>
  <c r="BB96" i="1" s="1"/>
  <c r="F39" i="6"/>
  <c r="BD99" i="1" s="1"/>
  <c r="F39" i="7"/>
  <c r="BD100" i="1" s="1"/>
  <c r="F39" i="8"/>
  <c r="BD101" i="1" s="1"/>
  <c r="F37" i="9"/>
  <c r="BB102" i="1" s="1"/>
  <c r="F35" i="11"/>
  <c r="AZ104" i="1" s="1"/>
  <c r="F35" i="2"/>
  <c r="AZ95" i="1" s="1"/>
  <c r="F35" i="3"/>
  <c r="AZ96" i="1" s="1"/>
  <c r="F37" i="4"/>
  <c r="BB97" i="1" s="1"/>
  <c r="F37" i="5"/>
  <c r="BB98" i="1" s="1"/>
  <c r="J35" i="7"/>
  <c r="AV100" i="1" s="1"/>
  <c r="F37" i="8"/>
  <c r="BB101" i="1" s="1"/>
  <c r="F38" i="9"/>
  <c r="BC102" i="1" s="1"/>
  <c r="J35" i="10"/>
  <c r="AV103" i="1" s="1"/>
  <c r="F38" i="11"/>
  <c r="BC104" i="1" s="1"/>
  <c r="F38" i="4"/>
  <c r="BC97" i="1" s="1"/>
  <c r="F38" i="6"/>
  <c r="BC99" i="1" s="1"/>
  <c r="F37" i="11"/>
  <c r="BB104" i="1" s="1"/>
  <c r="F38" i="5"/>
  <c r="BC98" i="1" s="1"/>
  <c r="F37" i="7"/>
  <c r="BB100" i="1" s="1"/>
  <c r="F39" i="9"/>
  <c r="BD102" i="1" s="1"/>
  <c r="F39" i="10"/>
  <c r="BD103" i="1" s="1"/>
  <c r="F38" i="3"/>
  <c r="BC96" i="1" s="1"/>
  <c r="J35" i="6"/>
  <c r="AV99" i="1" s="1"/>
  <c r="F35" i="8"/>
  <c r="AZ101" i="1" s="1"/>
  <c r="F37" i="10"/>
  <c r="BB103" i="1" s="1"/>
  <c r="F38" i="2"/>
  <c r="BC95" i="1" s="1"/>
  <c r="J35" i="3"/>
  <c r="AV96" i="1" s="1"/>
  <c r="F39" i="5"/>
  <c r="BD98" i="1" s="1"/>
  <c r="F37" i="2"/>
  <c r="BB95" i="1" s="1"/>
  <c r="F39" i="4"/>
  <c r="BD97" i="1"/>
  <c r="F35" i="7"/>
  <c r="AZ100" i="1"/>
  <c r="J35" i="8"/>
  <c r="AV101" i="1"/>
  <c r="J35" i="9"/>
  <c r="AV102" i="1"/>
  <c r="F39" i="11"/>
  <c r="BD104" i="1"/>
  <c r="T133" i="8" l="1"/>
  <c r="T132" i="8" s="1"/>
  <c r="T133" i="7"/>
  <c r="T132" i="7" s="1"/>
  <c r="P133" i="7"/>
  <c r="P132" i="7" s="1"/>
  <c r="AU100" i="1" s="1"/>
  <c r="T132" i="10"/>
  <c r="T131" i="10"/>
  <c r="T133" i="4"/>
  <c r="T132" i="4"/>
  <c r="T134" i="3"/>
  <c r="T133" i="3"/>
  <c r="T133" i="11"/>
  <c r="T132" i="11"/>
  <c r="BK133" i="11"/>
  <c r="J133" i="11" s="1"/>
  <c r="J97" i="11" s="1"/>
  <c r="R133" i="7"/>
  <c r="R132" i="7" s="1"/>
  <c r="T133" i="5"/>
  <c r="T132" i="5" s="1"/>
  <c r="BK133" i="5"/>
  <c r="J133" i="5" s="1"/>
  <c r="J97" i="5" s="1"/>
  <c r="P133" i="4"/>
  <c r="P132" i="4"/>
  <c r="AU97" i="1" s="1"/>
  <c r="BK133" i="4"/>
  <c r="BK132" i="4" s="1"/>
  <c r="J132" i="4" s="1"/>
  <c r="J96" i="4" s="1"/>
  <c r="R133" i="2"/>
  <c r="R132" i="2" s="1"/>
  <c r="P133" i="8"/>
  <c r="P132" i="8" s="1"/>
  <c r="AU101" i="1" s="1"/>
  <c r="BK132" i="10"/>
  <c r="BK131" i="10"/>
  <c r="J131" i="10" s="1"/>
  <c r="J96" i="10" s="1"/>
  <c r="P133" i="5"/>
  <c r="P132" i="5"/>
  <c r="AU98" i="1" s="1"/>
  <c r="R133" i="8"/>
  <c r="R132" i="8" s="1"/>
  <c r="R132" i="10"/>
  <c r="R131" i="10" s="1"/>
  <c r="BK133" i="2"/>
  <c r="BK132" i="2" s="1"/>
  <c r="J132" i="2" s="1"/>
  <c r="J96" i="2" s="1"/>
  <c r="P133" i="11"/>
  <c r="P132" i="11" s="1"/>
  <c r="AU104" i="1" s="1"/>
  <c r="P133" i="2"/>
  <c r="P132" i="2"/>
  <c r="AU95" i="1" s="1"/>
  <c r="P132" i="10"/>
  <c r="P131" i="10" s="1"/>
  <c r="AU103" i="1" s="1"/>
  <c r="BK133" i="8"/>
  <c r="J133" i="8"/>
  <c r="J97" i="8" s="1"/>
  <c r="R134" i="3"/>
  <c r="R133" i="3" s="1"/>
  <c r="J134" i="2"/>
  <c r="J98" i="2" s="1"/>
  <c r="BK134" i="3"/>
  <c r="J134" i="3" s="1"/>
  <c r="J97" i="3" s="1"/>
  <c r="J134" i="5"/>
  <c r="J98" i="5"/>
  <c r="BK132" i="6"/>
  <c r="J132" i="6"/>
  <c r="J97" i="6" s="1"/>
  <c r="BK133" i="7"/>
  <c r="J133" i="7" s="1"/>
  <c r="J97" i="7" s="1"/>
  <c r="J134" i="8"/>
  <c r="J98" i="8"/>
  <c r="BK131" i="9"/>
  <c r="J131" i="9"/>
  <c r="J97" i="9" s="1"/>
  <c r="J134" i="11"/>
  <c r="J98" i="11" s="1"/>
  <c r="J134" i="4"/>
  <c r="J98" i="4" s="1"/>
  <c r="J133" i="10"/>
  <c r="J98" i="10" s="1"/>
  <c r="BB94" i="1"/>
  <c r="W31" i="1" s="1"/>
  <c r="BD94" i="1"/>
  <c r="W33" i="1" s="1"/>
  <c r="BC94" i="1"/>
  <c r="AY94" i="1" s="1"/>
  <c r="AZ94" i="1"/>
  <c r="W29" i="1" s="1"/>
  <c r="J30" i="2" l="1"/>
  <c r="J133" i="2"/>
  <c r="J97" i="2" s="1"/>
  <c r="J30" i="4"/>
  <c r="BK132" i="7"/>
  <c r="J132" i="7"/>
  <c r="J96" i="7" s="1"/>
  <c r="BK132" i="8"/>
  <c r="J132" i="8" s="1"/>
  <c r="J96" i="8" s="1"/>
  <c r="J30" i="10"/>
  <c r="J132" i="10"/>
  <c r="J97" i="10" s="1"/>
  <c r="J133" i="4"/>
  <c r="J97" i="4" s="1"/>
  <c r="BK132" i="5"/>
  <c r="J132" i="5" s="1"/>
  <c r="J96" i="5" s="1"/>
  <c r="BK131" i="6"/>
  <c r="J131" i="6"/>
  <c r="J96" i="6" s="1"/>
  <c r="J30" i="6" s="1"/>
  <c r="J110" i="6" s="1"/>
  <c r="J104" i="6" s="1"/>
  <c r="J31" i="6" s="1"/>
  <c r="BK133" i="3"/>
  <c r="J133" i="3"/>
  <c r="J96" i="3" s="1"/>
  <c r="BK130" i="9"/>
  <c r="J130" i="9" s="1"/>
  <c r="J96" i="9" s="1"/>
  <c r="BK132" i="11"/>
  <c r="J132" i="11"/>
  <c r="J96" i="11" s="1"/>
  <c r="AU94" i="1"/>
  <c r="J110" i="10"/>
  <c r="J104" i="10"/>
  <c r="J31" i="10" s="1"/>
  <c r="AX94" i="1"/>
  <c r="W32" i="1"/>
  <c r="J111" i="2"/>
  <c r="J105" i="2"/>
  <c r="J31" i="2" s="1"/>
  <c r="AV94" i="1"/>
  <c r="AK29" i="1" s="1"/>
  <c r="J30" i="3" l="1"/>
  <c r="J30" i="5"/>
  <c r="BF110" i="6"/>
  <c r="J30" i="9"/>
  <c r="BF110" i="10"/>
  <c r="J30" i="11"/>
  <c r="J30" i="7"/>
  <c r="BF111" i="2"/>
  <c r="J30" i="8"/>
  <c r="J112" i="10"/>
  <c r="J32" i="6"/>
  <c r="AG99" i="1" s="1"/>
  <c r="J36" i="10"/>
  <c r="AW103" i="1" s="1"/>
  <c r="AT103" i="1" s="1"/>
  <c r="J113" i="2"/>
  <c r="J32" i="2"/>
  <c r="AG95" i="1" s="1"/>
  <c r="J111" i="4"/>
  <c r="BF111" i="4" s="1"/>
  <c r="J36" i="4" s="1"/>
  <c r="AW97" i="1" s="1"/>
  <c r="AT97" i="1" s="1"/>
  <c r="J112" i="6"/>
  <c r="J32" i="10"/>
  <c r="AG103" i="1" s="1"/>
  <c r="AN103" i="1" s="1"/>
  <c r="F36" i="2"/>
  <c r="BA95" i="1"/>
  <c r="F36" i="6"/>
  <c r="BA99" i="1"/>
  <c r="J41" i="10" l="1"/>
  <c r="J36" i="2"/>
  <c r="AW95" i="1" s="1"/>
  <c r="AT95" i="1" s="1"/>
  <c r="J111" i="5"/>
  <c r="J105" i="5"/>
  <c r="J31" i="5" s="1"/>
  <c r="J32" i="5" s="1"/>
  <c r="AG98" i="1" s="1"/>
  <c r="J109" i="9"/>
  <c r="J103" i="9" s="1"/>
  <c r="J31" i="9" s="1"/>
  <c r="J32" i="9" s="1"/>
  <c r="AG102" i="1" s="1"/>
  <c r="J36" i="6"/>
  <c r="AW99" i="1"/>
  <c r="AT99" i="1" s="1"/>
  <c r="F36" i="4"/>
  <c r="BA97" i="1" s="1"/>
  <c r="F36" i="10"/>
  <c r="BA103" i="1" s="1"/>
  <c r="J105" i="4"/>
  <c r="J31" i="4" s="1"/>
  <c r="J32" i="4" s="1"/>
  <c r="AG97" i="1" s="1"/>
  <c r="AN97" i="1" s="1"/>
  <c r="J111" i="8"/>
  <c r="BF111" i="8"/>
  <c r="J36" i="8" s="1"/>
  <c r="AW101" i="1" s="1"/>
  <c r="AT101" i="1" s="1"/>
  <c r="J111" i="11"/>
  <c r="J105" i="11" s="1"/>
  <c r="J31" i="11" s="1"/>
  <c r="J32" i="11" s="1"/>
  <c r="AG104" i="1" s="1"/>
  <c r="J112" i="3"/>
  <c r="J106" i="3"/>
  <c r="J31" i="3" s="1"/>
  <c r="J32" i="3" s="1"/>
  <c r="AG96" i="1" s="1"/>
  <c r="J111" i="7"/>
  <c r="BF111" i="7" s="1"/>
  <c r="F36" i="7" s="1"/>
  <c r="BA100" i="1" s="1"/>
  <c r="BF112" i="3" l="1"/>
  <c r="J41" i="4"/>
  <c r="BF109" i="9"/>
  <c r="BF111" i="11"/>
  <c r="J41" i="6"/>
  <c r="J41" i="2"/>
  <c r="BF111" i="5"/>
  <c r="AN99" i="1"/>
  <c r="AN95" i="1"/>
  <c r="J113" i="5"/>
  <c r="F36" i="3"/>
  <c r="BA96" i="1" s="1"/>
  <c r="J105" i="8"/>
  <c r="J31" i="8" s="1"/>
  <c r="J32" i="8" s="1"/>
  <c r="AG101" i="1" s="1"/>
  <c r="AN101" i="1" s="1"/>
  <c r="F36" i="8"/>
  <c r="BA101" i="1"/>
  <c r="J113" i="11"/>
  <c r="J113" i="4"/>
  <c r="J114" i="3"/>
  <c r="J111" i="9"/>
  <c r="J105" i="7"/>
  <c r="J31" i="7"/>
  <c r="J32" i="7" s="1"/>
  <c r="AG100" i="1" s="1"/>
  <c r="J36" i="7"/>
  <c r="AW100" i="1"/>
  <c r="AT100" i="1" s="1"/>
  <c r="J36" i="9"/>
  <c r="AW102" i="1" s="1"/>
  <c r="AT102" i="1" s="1"/>
  <c r="J36" i="5"/>
  <c r="AW98" i="1"/>
  <c r="AT98" i="1" s="1"/>
  <c r="J36" i="11"/>
  <c r="AW104" i="1" s="1"/>
  <c r="AT104" i="1" s="1"/>
  <c r="J41" i="7" l="1"/>
  <c r="J41" i="5"/>
  <c r="J41" i="9"/>
  <c r="J41" i="11"/>
  <c r="J41" i="8"/>
  <c r="AN98" i="1"/>
  <c r="AN102" i="1"/>
  <c r="AN104" i="1"/>
  <c r="AN100" i="1"/>
  <c r="AG94" i="1"/>
  <c r="F36" i="5"/>
  <c r="BA98" i="1" s="1"/>
  <c r="J113" i="8"/>
  <c r="J113" i="7"/>
  <c r="F36" i="11"/>
  <c r="BA104" i="1" s="1"/>
  <c r="J36" i="3"/>
  <c r="AW96" i="1" s="1"/>
  <c r="AT96" i="1" s="1"/>
  <c r="F36" i="9"/>
  <c r="BA102" i="1"/>
  <c r="J41" i="3" l="1"/>
  <c r="AN96" i="1"/>
  <c r="AK26" i="1"/>
  <c r="BA94" i="1"/>
  <c r="W30" i="1" s="1"/>
  <c r="AW94" i="1" l="1"/>
  <c r="AK30" i="1" s="1"/>
  <c r="AK35" i="1" s="1"/>
  <c r="AT94" i="1" l="1"/>
  <c r="AN94" i="1" l="1"/>
</calcChain>
</file>

<file path=xl/sharedStrings.xml><?xml version="1.0" encoding="utf-8"?>
<sst xmlns="http://schemas.openxmlformats.org/spreadsheetml/2006/main" count="4680" uniqueCount="409">
  <si>
    <t>Export Komplet</t>
  </si>
  <si>
    <t/>
  </si>
  <si>
    <t>2.0</t>
  </si>
  <si>
    <t>False</t>
  </si>
  <si>
    <t>{55faa3a3-8ba4-4031-a0e3-a6b7e00d533d}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</si>
  <si>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</si>
  <si>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</si>
  <si>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</si>
  <si>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</si>
  <si>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</si>
  <si>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</si>
  <si>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</si>
  <si>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14560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</si>
  <si>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</si>
  <si>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</si>
  <si>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mestských chodníkov a spevnených plôch</t>
  </si>
  <si>
    <t>JKSO:</t>
  </si>
  <si>
    <t>KS:</t>
  </si>
  <si>
    <t>Miesto:</t>
  </si>
  <si>
    <t xml:space="preserve">Trebišov </t>
  </si>
  <si>
    <t>Dátum:</t>
  </si>
  <si>
    <t>13. 8. 2020</t>
  </si>
  <si>
    <t>Objednávateľ:</t>
  </si>
  <si>
    <t>IČO:</t>
  </si>
  <si>
    <t xml:space="preserve">Mesto Trebišov </t>
  </si>
  <si>
    <t>IČ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</si>
  <si>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</si>
  <si>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</si>
  <si>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</si>
  <si>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</si>
  <si>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</si>
  <si>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</si>
  <si>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</si>
  <si>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</si>
  <si>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</si>
  <si>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</si>
  <si>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</si>
  <si>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</si>
  <si>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</si>
  <si>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</si>
  <si>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</si>
  <si>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</si>
  <si>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</si>
  <si>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</si>
  <si>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</si>
  <si>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</si>
  <si>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</si>
  <si>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</si>
  <si>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</si>
  <si>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</si>
  <si>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</si>
  <si>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</si>
  <si>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</si>
  <si>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</si>
  <si>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</si>
  <si>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</si>
  <si>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</si>
  <si>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</si>
  <si>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</si>
  <si>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</si>
  <si>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</si>
  <si>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</si>
  <si>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</si>
  <si>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</si>
  <si>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</si>
  <si>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</si>
  <si>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</si>
  <si>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</si>
  <si>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</si>
  <si>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</si>
  <si>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</si>
  <si>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</si>
  <si>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</si>
  <si>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</si>
  <si>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</si>
  <si>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</si>
  <si>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</si>
  <si>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</si>
  <si>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</si>
  <si>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</si>
  <si>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Rekonštrukcia  spevnených plôch v areáli Mestskej plavarne (plocha 760 m2)</t>
  </si>
  <si>
    <t>STA</t>
  </si>
  <si>
    <t>1</t>
  </si>
  <si>
    <t>{3c245447-eb45-4f06-85c1-442a6df8385e}</t>
  </si>
  <si>
    <t>02</t>
  </si>
  <si>
    <t>Rekonštrukcia  chodníkov a spevnených plôch v areáli MŠ pri polícii (plocha 512 m2)</t>
  </si>
  <si>
    <t>{453f9a15-afc8-4551-8d76-b216b9dcce02}</t>
  </si>
  <si>
    <t>03</t>
  </si>
  <si>
    <t>Ulica Kukučínova -  južny chodnik od ulice Lúčnej po ulicu Košickú ( plocha 280m2)</t>
  </si>
  <si>
    <t>{9a875dfa-f1de-4f16-93b3-21f44f12d6d3}</t>
  </si>
  <si>
    <t>04</t>
  </si>
  <si>
    <t>Ulica Košicka -  chodnik od ulice Kukučínovej (plocha 160m2)</t>
  </si>
  <si>
    <t>{9d245e2e-8a2b-4524-bf32-ae20a20a8c23}</t>
  </si>
  <si>
    <t>05</t>
  </si>
  <si>
    <t>Ulica Košicka -  chodnik od ulice Športovej po ulicu Parkovú  (plocha 176m2)</t>
  </si>
  <si>
    <t>{68788ed5-887a-47f4-a43a-d0e665232533}</t>
  </si>
  <si>
    <t>06</t>
  </si>
  <si>
    <t>Ulica Parkova -  chodnik od ulice Košickej  po ulicu Lúčnu ( plocha 118m2)</t>
  </si>
  <si>
    <t>{b04c22df-1934-43a1-8c4b-1c8050c7de89}</t>
  </si>
  <si>
    <t>07</t>
  </si>
  <si>
    <t>Ulica Parkova  -  chodnik od ulice Lúčnej  po ulicu Varichovskú ( plocha 266m2)</t>
  </si>
  <si>
    <t>{4ee1f34b-bf13-4c72-993b-e9cb8222e053}</t>
  </si>
  <si>
    <t>08</t>
  </si>
  <si>
    <t>Rekonštrukcia  chodníka vedľa zdravotníckeho zariadenia - Námestie mieru i (plocha 58 m2)</t>
  </si>
  <si>
    <t>{b9de30e3-775c-4c9d-9c8c-3de204e2f8d8}</t>
  </si>
  <si>
    <t>09</t>
  </si>
  <si>
    <t>Ulica Berehovská - rekonštrukcia chodníkov, nové odstavné plochy  (plocha 1125 m2)</t>
  </si>
  <si>
    <t>{257cf229-a098-4101-8532-e274247b95a6}</t>
  </si>
  <si>
    <t>10</t>
  </si>
  <si>
    <t xml:space="preserve">Ulica Kutnohorská - rekonštrukcia chodníkov, odstavných pôôch a cestnej komunikácie </t>
  </si>
  <si>
    <t>{2922caad-c3c7-49f4-9e6b-95b64ae4e749}</t>
  </si>
  <si>
    <t>KRYCÍ LIST ROZPOČTU</t>
  </si>
  <si>
    <t>Objekt:</t>
  </si>
  <si>
    <t>01 - Rekonštrukcia  spevnených plôch v areáli Mestskej plavarne (plocha 760 m2)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</si>
  <si>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</si>
  <si>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</si>
  <si>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</si>
  <si>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</si>
  <si>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</si>
  <si>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</si>
  <si>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</si>
  <si>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</si>
  <si>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</si>
  <si>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</si>
  <si>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</si>
  <si>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9 - Ostatné konštrukcie a práce-búranie</t>
  </si>
  <si>
    <t xml:space="preserve">    99 - Presun hmôt HSV</t>
  </si>
  <si>
    <t>2) Ostatné náklady</t>
  </si>
  <si>
    <t>Zariad. staveniska</t>
  </si>
  <si>
    <t>VRN</t>
  </si>
  <si>
    <t>2</t>
  </si>
  <si>
    <t>Mimostav. doprava</t>
  </si>
  <si>
    <t>Územné vplyvy</t>
  </si>
  <si>
    <t>Prevádzkové vplyvy</t>
  </si>
  <si>
    <t>Ostatné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</si>
  <si>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</si>
  <si>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</si>
  <si>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</si>
  <si>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</si>
  <si>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</si>
  <si>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</si>
  <si>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</si>
  <si>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</si>
  <si>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</si>
  <si>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</si>
  <si>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</si>
  <si>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</si>
  <si>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</si>
  <si>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</si>
  <si>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</si>
  <si>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</si>
  <si>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</si>
  <si>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</si>
  <si>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</si>
  <si>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</si>
  <si>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113107141.S</t>
  </si>
  <si>
    <t>Odstránenie krytu v ploche do 200 m2 asfaltového, hr. vrstvy do 50 mm,  -0,09800t</t>
  </si>
  <si>
    <t>m2</t>
  </si>
  <si>
    <t>4</t>
  </si>
  <si>
    <t>-778424684</t>
  </si>
  <si>
    <t>132201101.S</t>
  </si>
  <si>
    <t>Výkop ryhy do šírky 600 mm v horn.3 do 100 m3</t>
  </si>
  <si>
    <t>m3</t>
  </si>
  <si>
    <t>-1662113927</t>
  </si>
  <si>
    <t>3</t>
  </si>
  <si>
    <t>132201109.S</t>
  </si>
  <si>
    <t>Príplatok k cene za lepivosť pri hĺbení rýh šírky do 600 mm zapažených i nezapažených s urovnaním dna v hornine 3</t>
  </si>
  <si>
    <t>-1624403578</t>
  </si>
  <si>
    <t>162501102.S</t>
  </si>
  <si>
    <t>Vodorovné premiestnenie výkopku po spevnenej ceste z horniny tr.1-4, do 100 m3 na vzdialenosť do 3000 m</t>
  </si>
  <si>
    <t>-1541220273</t>
  </si>
  <si>
    <t>5</t>
  </si>
  <si>
    <t>167101101.S</t>
  </si>
  <si>
    <t>Nakladanie neuľahnutého výkopku z hornín tr.1-4 do 100 m3</t>
  </si>
  <si>
    <t>-1166981896</t>
  </si>
  <si>
    <t>Zakladanie</t>
  </si>
  <si>
    <t>6</t>
  </si>
  <si>
    <t>271573001.S</t>
  </si>
  <si>
    <t>Násyp pod obrubniky so zhutnením zo štrkopiesku fr.0-32 mm</t>
  </si>
  <si>
    <t>-888500876</t>
  </si>
  <si>
    <t>Komunikácie</t>
  </si>
  <si>
    <t>7</t>
  </si>
  <si>
    <t>572754111.S</t>
  </si>
  <si>
    <t>Vyrovnanie povrchu doterajších krytov asfaltovým betónom AC hr. od 20 do 40 mm</t>
  </si>
  <si>
    <t>386765646</t>
  </si>
  <si>
    <t>8</t>
  </si>
  <si>
    <t>573211107.S</t>
  </si>
  <si>
    <t>Postrek asfaltový spojovací bez posypu kamenivom z asfaltu cestného v množstve 0,40 kg/m2</t>
  </si>
  <si>
    <t>-783603378</t>
  </si>
  <si>
    <t>9</t>
  </si>
  <si>
    <t>577134111.S</t>
  </si>
  <si>
    <t>Asfaltový betón vrstva obrusná AC 8 O v pruhu š. do 3 m z nemodifik. asfaltu tr. II, po zhutnení hr. 40 mm</t>
  </si>
  <si>
    <t>2006318086</t>
  </si>
  <si>
    <t>Ostatné konštrukcie a práce-búranie</t>
  </si>
  <si>
    <t>917762111.S</t>
  </si>
  <si>
    <t>Osadenie chodník. obrubníka betónového ležatého do lôžka z betónu prosteho tr. C 12/15 s bočnou oporou</t>
  </si>
  <si>
    <t>m</t>
  </si>
  <si>
    <t>41801385</t>
  </si>
  <si>
    <t>11</t>
  </si>
  <si>
    <t>M</t>
  </si>
  <si>
    <t>592170003500.S</t>
  </si>
  <si>
    <t>Obrubník rovný, lxšxv 1000x100x200 mm, prírodný</t>
  </si>
  <si>
    <t>ks</t>
  </si>
  <si>
    <t>-1668643516</t>
  </si>
  <si>
    <t>12</t>
  </si>
  <si>
    <t>918101112.S</t>
  </si>
  <si>
    <t>Lôžko pod obrubníky, krajníky alebo obruby z dlažobných kociek z betónu prostého tr. C 16/20</t>
  </si>
  <si>
    <t>-1001087756</t>
  </si>
  <si>
    <t>13</t>
  </si>
  <si>
    <t>938909315.S</t>
  </si>
  <si>
    <t>Odstránenie blata, prachu alebo hlineného nánosu, z povrchu podkladu alebo krytu bet. alebo asfalt. zametacou kefou</t>
  </si>
  <si>
    <t>-298434631</t>
  </si>
  <si>
    <t>14</t>
  </si>
  <si>
    <t>979084215.S</t>
  </si>
  <si>
    <t>Vodorovná doprava vybúraných hmôt po suchu bez naloženia, ale so zložením na vzdialenosť do 3 km</t>
  </si>
  <si>
    <t>t</t>
  </si>
  <si>
    <t>-1733717729</t>
  </si>
  <si>
    <t>15</t>
  </si>
  <si>
    <t>979087212.S</t>
  </si>
  <si>
    <t>Nakladanie na dopravné prostriedky pre vodorovnú dopravu sutiny</t>
  </si>
  <si>
    <t>1946969391</t>
  </si>
  <si>
    <t>16</t>
  </si>
  <si>
    <t>979089212.S</t>
  </si>
  <si>
    <t>Poplatok za skladovanie - bitúmenové zmesi, uholný decht, dechtové výrobky (17 03 ), ostatné</t>
  </si>
  <si>
    <t>801295468</t>
  </si>
  <si>
    <t>99</t>
  </si>
  <si>
    <t>Presun hmôt HSV</t>
  </si>
  <si>
    <t>17</t>
  </si>
  <si>
    <t>998225111.S</t>
  </si>
  <si>
    <t>Presun hmôt pre pozemnú komunikáciu a letisko s krytom asfaltovým akejkoľvek dĺžky objektu</t>
  </si>
  <si>
    <t>-1132659196</t>
  </si>
  <si>
    <t>02 - Rekonštrukcia  chodníkov a spevnených plôch v areáli MŠ pri polícii (plocha 512 m2)</t>
  </si>
  <si>
    <t xml:space="preserve">    8 - Rúrové vedenie</t>
  </si>
  <si>
    <t>113107131.S</t>
  </si>
  <si>
    <t>Odstránenie krytu v ploche do 200 m2 z betónu prostého, hr. vrstvy do 150 mm,  -0,22500t</t>
  </si>
  <si>
    <t>-931357287</t>
  </si>
  <si>
    <t>1390724994</t>
  </si>
  <si>
    <t>113152120.S</t>
  </si>
  <si>
    <t>Frézovanie asf. podkladu alebo krytu bez prek., plochy do 500 m2, pruh š. do 0,5 m, hr. 40 mm  0,102 t</t>
  </si>
  <si>
    <t>-1130366336</t>
  </si>
  <si>
    <t>122201101.S</t>
  </si>
  <si>
    <t>Odkopávka a prekopávka nezapažená v hornine 3, do 100 m3</t>
  </si>
  <si>
    <t>1267190151</t>
  </si>
  <si>
    <t>122201109.S</t>
  </si>
  <si>
    <t>Odkopávky a prekopávky nezapažené. Príplatok k cenám za lepivosť horniny 3</t>
  </si>
  <si>
    <t>-432041505</t>
  </si>
  <si>
    <t>1382957112</t>
  </si>
  <si>
    <t>1244228557</t>
  </si>
  <si>
    <t>1166445651</t>
  </si>
  <si>
    <t>1282475653</t>
  </si>
  <si>
    <t>-290335980</t>
  </si>
  <si>
    <t>564730211.S</t>
  </si>
  <si>
    <t>Podklad alebo kryt z kameniva hrubého drveného veľ. 16-32 mm s rozprestretím a zhutnením hr. 100 mm</t>
  </si>
  <si>
    <t>2141863982</t>
  </si>
  <si>
    <t>566902162.S</t>
  </si>
  <si>
    <t>Vyspravenie podkladu po prekopoch plochy do 15 m2 podkladovým betónom PB I tr. C 20/25 hr. 150 mm</t>
  </si>
  <si>
    <t>-2018114469</t>
  </si>
  <si>
    <t>566902262.S</t>
  </si>
  <si>
    <t>Vyspravenie podkladu po prekopoch plochy nad 15 m2 podkladovým betónom PB I tr. C 20/25 hr. 150 mm</t>
  </si>
  <si>
    <t>-1951903712</t>
  </si>
  <si>
    <t>567114311.S</t>
  </si>
  <si>
    <t>Podklad z podkladového betónu PB III tr. C 12/15 hr. 100 mm</t>
  </si>
  <si>
    <t>-1653869960</t>
  </si>
  <si>
    <t>567124315.S</t>
  </si>
  <si>
    <t>Podklad z podkladového betónu PB III tr. C 12/15 hr. 150 mm</t>
  </si>
  <si>
    <t>-2122643659</t>
  </si>
  <si>
    <t>226146162</t>
  </si>
  <si>
    <t>231872487</t>
  </si>
  <si>
    <t>18</t>
  </si>
  <si>
    <t>-609935026</t>
  </si>
  <si>
    <t>Rúrové vedenie</t>
  </si>
  <si>
    <t>19</t>
  </si>
  <si>
    <t>899332111.S</t>
  </si>
  <si>
    <t>Výšková úprava uličného vstupu alebo vpuste do 200 mm znížením poklopu</t>
  </si>
  <si>
    <t>738699813</t>
  </si>
  <si>
    <t>578166059</t>
  </si>
  <si>
    <t>21</t>
  </si>
  <si>
    <t>-1292317736</t>
  </si>
  <si>
    <t>22</t>
  </si>
  <si>
    <t>2040805942</t>
  </si>
  <si>
    <t>23</t>
  </si>
  <si>
    <t>919735111.S</t>
  </si>
  <si>
    <t>Rezanie existujúceho asfaltového krytu alebo podkladu hĺbky do 50 mm</t>
  </si>
  <si>
    <t>1736507938</t>
  </si>
  <si>
    <t>24</t>
  </si>
  <si>
    <t>938909311.S</t>
  </si>
  <si>
    <t>Odstránenie blata, prachu alebo hlineného nánosu, z povrchu podkladu alebo krytu bet. alebo asfalt.</t>
  </si>
  <si>
    <t>-310085603</t>
  </si>
  <si>
    <t>25</t>
  </si>
  <si>
    <t>-211347672</t>
  </si>
  <si>
    <t>26</t>
  </si>
  <si>
    <t>-1432619928</t>
  </si>
  <si>
    <t>27</t>
  </si>
  <si>
    <t>107998759</t>
  </si>
  <si>
    <t>28</t>
  </si>
  <si>
    <t>714941160</t>
  </si>
  <si>
    <t>03 - Ulica Kukučínova -  južny chodnik od ulice Lúčnej po ulicu Košickú ( plocha 280m2)</t>
  </si>
  <si>
    <t>113107122.S</t>
  </si>
  <si>
    <t>Odstránenie krytu v ploche do 200 m2 z kameniva hrubého drveného, hr.100 do 200 mm,  -0,23500t</t>
  </si>
  <si>
    <t>857898922</t>
  </si>
  <si>
    <t>-141880653</t>
  </si>
  <si>
    <t>113205111.S</t>
  </si>
  <si>
    <t>Vytrhanie obrúb betónových, chodníkových ležatých,  -0,23000t</t>
  </si>
  <si>
    <t>787660637</t>
  </si>
  <si>
    <t>113205121.S</t>
  </si>
  <si>
    <t>Vytrhanie obrúb betónových, cestných ležatých,  -0,29000t</t>
  </si>
  <si>
    <t>770638065</t>
  </si>
  <si>
    <t>567114211.S</t>
  </si>
  <si>
    <t>Podklad z podkladového betónu PB II tr. C 16/20 hr. 100 mm</t>
  </si>
  <si>
    <t>-1286999929</t>
  </si>
  <si>
    <t>596911331.S</t>
  </si>
  <si>
    <t>Kladenie dlažby pre nevidiacich hr. 60 mm do lôžka z kameniva ťaženého s vyplnením škár</t>
  </si>
  <si>
    <t>1829213412</t>
  </si>
  <si>
    <t>592460007000</t>
  </si>
  <si>
    <t>Dlažba betónová Low value PREMAC Dlažba betónová pre nevidiacich drážková, rozmer 200x200x60 mm, sivá</t>
  </si>
  <si>
    <t>-930795702</t>
  </si>
  <si>
    <t>592460007200</t>
  </si>
  <si>
    <t>Dlažba betónová Low value PREMAC Dlažba betónová pre nevidiacich, nopková, rozmer 200x200x60 mm, sivá</t>
  </si>
  <si>
    <t>-1965864586</t>
  </si>
  <si>
    <t>592170001800.S</t>
  </si>
  <si>
    <t>Obrubník parkový, lxšxv 1000x50x200 mm, prírodný</t>
  </si>
  <si>
    <t>100652834</t>
  </si>
  <si>
    <t>592170003800.S</t>
  </si>
  <si>
    <t>Obrubník cestný so skosením, lxšxv 1000x150x250 mm, prírodný</t>
  </si>
  <si>
    <t>-1161144799</t>
  </si>
  <si>
    <t>919735122.S</t>
  </si>
  <si>
    <t>Rezanie existujúceho betónového krytu alebo podkladu hĺbky nad 50 do 100 mm</t>
  </si>
  <si>
    <t>800537444</t>
  </si>
  <si>
    <t>04 - Ulica Košicka -  chodnik od ulice Kukučínovej (plocha 160m2)</t>
  </si>
  <si>
    <t>566902161.S</t>
  </si>
  <si>
    <t>Vyspravenie podkladu po prekopoch inžinierskych sietí plochy do 15 m2 podkladovým betónom PB I tr. C 20/25 hr. 40 mm</t>
  </si>
  <si>
    <t>-442872391</t>
  </si>
  <si>
    <t>05 - Ulica Košicka -  chodnik od ulice Športovej po ulicu Parkovú  (plocha 176m2)</t>
  </si>
  <si>
    <t>-1565565160</t>
  </si>
  <si>
    <t>-671434828</t>
  </si>
  <si>
    <t>-669420999</t>
  </si>
  <si>
    <t>06 - Ulica Parkova -  chodnik od ulice Košickej  po ulicu Lúčnu ( plocha 118m2)</t>
  </si>
  <si>
    <t>113154130.S</t>
  </si>
  <si>
    <t>Frézovanie bet. podkladu alebo krytu bez prek., plochy do 500 m2, pruh š. do 0,5 m, hr. 50 mm  0,127 t</t>
  </si>
  <si>
    <t>1217510268</t>
  </si>
  <si>
    <t>07 - Ulica Parkova  -  chodnik od ulice Lúčnej  po ulicu Varichovskú ( plocha 266m2)</t>
  </si>
  <si>
    <t>Odstránenie krytu v ploche do 200 m2 z zeminy a kameniva hrubého drveného, hr.100 do 200 mm,  -0,23500t</t>
  </si>
  <si>
    <t>-326828791</t>
  </si>
  <si>
    <t>716972833</t>
  </si>
  <si>
    <t>148236828</t>
  </si>
  <si>
    <t>1629348054</t>
  </si>
  <si>
    <t>950462731</t>
  </si>
  <si>
    <t>29</t>
  </si>
  <si>
    <t>30</t>
  </si>
  <si>
    <t>08 - Rekonštrukcia  chodníka vedľa zdravotníckeho zariadenia - Námestie mieru i (plocha 58 m2)</t>
  </si>
  <si>
    <t>577134211.S</t>
  </si>
  <si>
    <t>Asfaltový betón vrstva obrusná AC 11 O v pruhu š. do 3 m z nemodifik. asfaltu tr. I, po zhutnení hr. 40 mm</t>
  </si>
  <si>
    <t>-1753218231</t>
  </si>
  <si>
    <t>09 - Ulica Berehovská - rekonštrukcia chodníkov, nové odstavné plochy  (plocha 1125 m2)</t>
  </si>
  <si>
    <t>-935777536</t>
  </si>
  <si>
    <t>1647099979</t>
  </si>
  <si>
    <t>Vyspravenie podkladu  podkladovým betónom PB I tr. C 20/25 hr. 50 mm</t>
  </si>
  <si>
    <t>-993742877</t>
  </si>
  <si>
    <t>705778608</t>
  </si>
  <si>
    <t>577144311.S</t>
  </si>
  <si>
    <t>Asfaltový betón vrstva podkladná obrusná alebo ložná AC 16 v pruhu š. do 3 m z nemodifik. asfaltu tr. I, po zhutnení hr. 50 mm</t>
  </si>
  <si>
    <t>-1262354124</t>
  </si>
  <si>
    <t>-1646502930</t>
  </si>
  <si>
    <t>-697511315</t>
  </si>
  <si>
    <t>-760449628</t>
  </si>
  <si>
    <t>1029702460</t>
  </si>
  <si>
    <t xml:space="preserve">10 - Ulica Kutnohorská - rekonštrukcia chodníkov, odstavných pôôch a cestnej komunikácie </t>
  </si>
  <si>
    <t>-588124010</t>
  </si>
  <si>
    <t>1409928487</t>
  </si>
  <si>
    <t>-1739983589</t>
  </si>
  <si>
    <t>565172111.S</t>
  </si>
  <si>
    <t>Vyrovnanie povrchu doterajšieho podkladu obaľovaným kamenivom ACP hr. 100 mm</t>
  </si>
  <si>
    <t>-916396572</t>
  </si>
  <si>
    <t>566902212.S</t>
  </si>
  <si>
    <t>Vyspravenie podkladu po prekopoch inžinierskych sietí plochy nad 15 m2 štrkopieskom, po zhutnení hr. 150 mm</t>
  </si>
  <si>
    <t>2064232493</t>
  </si>
  <si>
    <t>1548011143</t>
  </si>
  <si>
    <t>744133237</t>
  </si>
  <si>
    <t>-531792678</t>
  </si>
  <si>
    <t>-199427252</t>
  </si>
  <si>
    <t>899231111.S</t>
  </si>
  <si>
    <t>Výšková úprava kanalizačnej vpuste do 200 mm zvýšením mreže alebo poklopu</t>
  </si>
  <si>
    <t>1686709441</t>
  </si>
  <si>
    <t>899232111.S</t>
  </si>
  <si>
    <t xml:space="preserve">Výšková úprava kanalizačnej vpuste do 200 mm znížením mreže alebo poklopu </t>
  </si>
  <si>
    <t>988990849</t>
  </si>
  <si>
    <t>899331111.S</t>
  </si>
  <si>
    <t>Výšková úprava uličného vstupu alebo vpuste do 200 mm zvýšením poklopu</t>
  </si>
  <si>
    <t>1625231310</t>
  </si>
  <si>
    <t>257870839</t>
  </si>
  <si>
    <t>592170002100.S</t>
  </si>
  <si>
    <t>Obrubník cestný, lxšxv 1000x100x200 mm, skosenie 15/15 mm</t>
  </si>
  <si>
    <t>1499518905</t>
  </si>
  <si>
    <t>592170002200.S</t>
  </si>
  <si>
    <t>Obrubník cestný, lxšxv 1000x150x260 mm, skosenie 120/40 mm</t>
  </si>
  <si>
    <t>-852206606</t>
  </si>
  <si>
    <t>-869680051</t>
  </si>
  <si>
    <t>919731122.S</t>
  </si>
  <si>
    <t>Zarovnanie styčnej plochy pozdĺž vybúranej časti komunikácie asfaltovej hr. nad 50 do 100 mm</t>
  </si>
  <si>
    <t>1255651801</t>
  </si>
  <si>
    <t>1598979732</t>
  </si>
  <si>
    <t>919735123.S</t>
  </si>
  <si>
    <t>Rezanie existujúceho betónového krytu alebo podkladu hĺbky nad 100 do 150 mm</t>
  </si>
  <si>
    <t>-408802091</t>
  </si>
  <si>
    <t>-2084753854</t>
  </si>
  <si>
    <t>1903035608</t>
  </si>
  <si>
    <t>-1731454534</t>
  </si>
  <si>
    <t>584750326</t>
  </si>
  <si>
    <t>616446713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</si>
</sst>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3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29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1" fillId="5" borderId="0" xfId="0" applyFont="1" applyFill="1" applyAlignment="1">
      <alignment horizontal="left" vertical="center"/>
    </xf>
    <xf numFmtId="4" fontId="21" fillId="5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2" xfId="0" applyFont="1" applyBorder="1" applyAlignment="1" applyProtection="1">
      <alignment horizontal="center" vertical="center"/>
      <protection locked="0"/>
    </xf>
    <xf numFmtId="49" fontId="32" fillId="0" borderId="22" xfId="0" applyNumberFormat="1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167" fontId="32" fillId="0" borderId="22" xfId="0" applyNumberFormat="1" applyFont="1" applyBorder="1" applyAlignment="1" applyProtection="1">
      <alignment vertical="center"/>
      <protection locked="0"/>
    </xf>
    <xf numFmtId="167" fontId="32" fillId="3" borderId="22" xfId="0" applyNumberFormat="1" applyFont="1" applyFill="1" applyBorder="1" applyAlignment="1" applyProtection="1">
      <alignment vertical="center"/>
      <protection locked="0"/>
    </xf>
    <xf numFmtId="0" fontId="33" fillId="0" borderId="22" xfId="0" applyFont="1" applyBorder="1" applyAlignment="1" applyProtection="1">
      <alignment vertical="center"/>
      <protection locked="0"/>
    </xf>
    <xf numFmtId="0" fontId="33" fillId="0" borderId="3" xfId="0" applyFont="1" applyBorder="1" applyAlignment="1">
      <alignment vertical="center"/>
    </xf>
    <xf numFmtId="0" fontId="32" fillId="3" borderId="14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24" fillId="0" borderId="0" xfId="0" applyFont="1" applyAlignment="1">
      <alignment horizontal="left" vertical="center" wrapText="1"/>
    </xf>
    <xf numFmtId="0" fontId="19" fillId="5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19" fillId="5" borderId="7" xfId="0" applyFont="1" applyFill="1" applyBorder="1" applyAlignment="1">
      <alignment horizontal="right"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5" borderId="8" xfId="0" applyFont="1" applyFill="1" applyBorder="1" applyAlignment="1">
      <alignment horizontal="left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6"/>
  <sheetViews>
    <sheetView showGridLines="0" tabSelected="1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211" t="s">
        <v>5</v>
      </c>
      <c r="AS2" s="196"/>
      <c r="AT2" s="196"/>
      <c r="AU2" s="196"/>
      <c r="AV2" s="196"/>
      <c r="AW2" s="196"/>
      <c r="AX2" s="196"/>
      <c r="AY2" s="196"/>
      <c r="AZ2" s="196"/>
      <c r="BA2" s="196"/>
      <c r="BB2" s="196"/>
      <c r="BC2" s="196"/>
      <c r="BD2" s="196"/>
      <c r="BE2" s="196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spans="1:74" s="1" customFormat="1" ht="12" customHeight="1">
      <c r="B5" s="17"/>
      <c r="D5" s="21" t="s">
        <v>11</v>
      </c>
      <c r="K5" s="195" t="s">
        <v>12</v>
      </c>
      <c r="L5" s="196"/>
      <c r="M5" s="196"/>
      <c r="N5" s="196"/>
      <c r="O5" s="196"/>
      <c r="P5" s="196"/>
      <c r="Q5" s="196"/>
      <c r="R5" s="196"/>
      <c r="S5" s="196"/>
      <c r="T5" s="196"/>
      <c r="U5" s="196"/>
      <c r="V5" s="196"/>
      <c r="W5" s="196"/>
      <c r="X5" s="196"/>
      <c r="Y5" s="196"/>
      <c r="Z5" s="196"/>
      <c r="AA5" s="196"/>
      <c r="AB5" s="196"/>
      <c r="AC5" s="196"/>
      <c r="AD5" s="196"/>
      <c r="AE5" s="196"/>
      <c r="AF5" s="196"/>
      <c r="AG5" s="196"/>
      <c r="AH5" s="196"/>
      <c r="AI5" s="196"/>
      <c r="AJ5" s="196"/>
      <c r="AK5" s="196"/>
      <c r="AL5" s="196"/>
      <c r="AM5" s="196"/>
      <c r="AN5" s="196"/>
      <c r="AO5" s="196"/>
      <c r="AR5" s="17"/>
      <c r="BE5" s="192" t="s">
        <v>13</v>
      </c>
      <c r="BS5" s="14" t="s">
        <v>6</v>
      </c>
    </row>
    <row r="6" spans="1:74" s="1" customFormat="1" ht="36.950000000000003" customHeight="1">
      <c r="B6" s="17"/>
      <c r="D6" s="23" t="s">
        <v>14</v>
      </c>
      <c r="K6" s="197" t="s">
        <v>15</v>
      </c>
      <c r="L6" s="196"/>
      <c r="M6" s="196"/>
      <c r="N6" s="196"/>
      <c r="O6" s="196"/>
      <c r="P6" s="196"/>
      <c r="Q6" s="196"/>
      <c r="R6" s="196"/>
      <c r="S6" s="196"/>
      <c r="T6" s="196"/>
      <c r="U6" s="196"/>
      <c r="V6" s="196"/>
      <c r="W6" s="196"/>
      <c r="X6" s="196"/>
      <c r="Y6" s="196"/>
      <c r="Z6" s="196"/>
      <c r="AA6" s="196"/>
      <c r="AB6" s="196"/>
      <c r="AC6" s="196"/>
      <c r="AD6" s="196"/>
      <c r="AE6" s="196"/>
      <c r="AF6" s="196"/>
      <c r="AG6" s="196"/>
      <c r="AH6" s="196"/>
      <c r="AI6" s="196"/>
      <c r="AJ6" s="196"/>
      <c r="AK6" s="196"/>
      <c r="AL6" s="196"/>
      <c r="AM6" s="196"/>
      <c r="AN6" s="196"/>
      <c r="AO6" s="196"/>
      <c r="AR6" s="17"/>
      <c r="BE6" s="193"/>
      <c r="BS6" s="14" t="s">
        <v>6</v>
      </c>
    </row>
    <row r="7" spans="1:74" s="1" customFormat="1" ht="12" customHeight="1">
      <c r="B7" s="17"/>
      <c r="D7" s="24" t="s">
        <v>16</v>
      </c>
      <c r="K7" s="22" t="s">
        <v>1</v>
      </c>
      <c r="AK7" s="24" t="s">
        <v>17</v>
      </c>
      <c r="AN7" s="22" t="s">
        <v>1</v>
      </c>
      <c r="AR7" s="17"/>
      <c r="BE7" s="193"/>
      <c r="BS7" s="14" t="s">
        <v>6</v>
      </c>
    </row>
    <row r="8" spans="1:74" s="1" customFormat="1" ht="12" customHeight="1">
      <c r="B8" s="17"/>
      <c r="D8" s="24" t="s">
        <v>18</v>
      </c>
      <c r="K8" s="22" t="s">
        <v>19</v>
      </c>
      <c r="AK8" s="24" t="s">
        <v>20</v>
      </c>
      <c r="AN8" s="25" t="s">
        <v>21</v>
      </c>
      <c r="AR8" s="17"/>
      <c r="BE8" s="193"/>
      <c r="BS8" s="14" t="s">
        <v>6</v>
      </c>
    </row>
    <row r="9" spans="1:74" s="1" customFormat="1" ht="14.45" customHeight="1">
      <c r="B9" s="17"/>
      <c r="AR9" s="17"/>
      <c r="BE9" s="193"/>
      <c r="BS9" s="14" t="s">
        <v>6</v>
      </c>
    </row>
    <row r="10" spans="1:74" s="1" customFormat="1" ht="12" customHeight="1">
      <c r="B10" s="17"/>
      <c r="D10" s="24" t="s">
        <v>22</v>
      </c>
      <c r="AK10" s="24" t="s">
        <v>23</v>
      </c>
      <c r="AN10" s="22" t="s">
        <v>1</v>
      </c>
      <c r="AR10" s="17"/>
      <c r="BE10" s="193"/>
      <c r="BS10" s="14" t="s">
        <v>6</v>
      </c>
    </row>
    <row r="11" spans="1:74" s="1" customFormat="1" ht="18.399999999999999" customHeight="1">
      <c r="B11" s="17"/>
      <c r="E11" s="22" t="s">
        <v>24</v>
      </c>
      <c r="AK11" s="24" t="s">
        <v>25</v>
      </c>
      <c r="AN11" s="22" t="s">
        <v>1</v>
      </c>
      <c r="AR11" s="17"/>
      <c r="BE11" s="193"/>
      <c r="BS11" s="14" t="s">
        <v>6</v>
      </c>
    </row>
    <row r="12" spans="1:74" s="1" customFormat="1" ht="6.95" customHeight="1">
      <c r="B12" s="17"/>
      <c r="AR12" s="17"/>
      <c r="BE12" s="193"/>
      <c r="BS12" s="14" t="s">
        <v>6</v>
      </c>
    </row>
    <row r="13" spans="1:74" s="1" customFormat="1" ht="12" customHeight="1">
      <c r="B13" s="17"/>
      <c r="D13" s="24" t="s">
        <v>26</v>
      </c>
      <c r="AK13" s="24" t="s">
        <v>23</v>
      </c>
      <c r="AN13" s="26" t="s">
        <v>27</v>
      </c>
      <c r="AR13" s="17"/>
      <c r="BE13" s="193"/>
      <c r="BS13" s="14" t="s">
        <v>6</v>
      </c>
    </row>
    <row r="14" spans="1:74" ht="12.75">
      <c r="B14" s="17"/>
      <c r="E14" s="198" t="s">
        <v>27</v>
      </c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199"/>
      <c r="AG14" s="199"/>
      <c r="AH14" s="199"/>
      <c r="AI14" s="199"/>
      <c r="AJ14" s="199"/>
      <c r="AK14" s="24" t="s">
        <v>25</v>
      </c>
      <c r="AN14" s="26" t="s">
        <v>27</v>
      </c>
      <c r="AR14" s="17"/>
      <c r="BE14" s="193"/>
      <c r="BS14" s="14" t="s">
        <v>6</v>
      </c>
    </row>
    <row r="15" spans="1:74" s="1" customFormat="1" ht="6.95" customHeight="1">
      <c r="B15" s="17"/>
      <c r="AR15" s="17"/>
      <c r="BE15" s="193"/>
      <c r="BS15" s="14" t="s">
        <v>3</v>
      </c>
    </row>
    <row r="16" spans="1:74" s="1" customFormat="1" ht="12" customHeight="1">
      <c r="B16" s="17"/>
      <c r="D16" s="24" t="s">
        <v>28</v>
      </c>
      <c r="AK16" s="24" t="s">
        <v>23</v>
      </c>
      <c r="AN16" s="22" t="s">
        <v>1</v>
      </c>
      <c r="AR16" s="17"/>
      <c r="BE16" s="193"/>
      <c r="BS16" s="14" t="s">
        <v>3</v>
      </c>
    </row>
    <row r="17" spans="1:71" s="1" customFormat="1" ht="18.399999999999999" customHeight="1">
      <c r="B17" s="17"/>
      <c r="E17" s="22" t="s">
        <v>29</v>
      </c>
      <c r="AK17" s="24" t="s">
        <v>25</v>
      </c>
      <c r="AN17" s="22" t="s">
        <v>1</v>
      </c>
      <c r="AR17" s="17"/>
      <c r="BE17" s="193"/>
      <c r="BS17" s="14" t="s">
        <v>30</v>
      </c>
    </row>
    <row r="18" spans="1:71" s="1" customFormat="1" ht="6.95" customHeight="1">
      <c r="B18" s="17"/>
      <c r="AR18" s="17"/>
      <c r="BE18" s="193"/>
      <c r="BS18" s="14" t="s">
        <v>31</v>
      </c>
    </row>
    <row r="19" spans="1:71" s="1" customFormat="1" ht="12" customHeight="1">
      <c r="B19" s="17"/>
      <c r="D19" s="24" t="s">
        <v>32</v>
      </c>
      <c r="AK19" s="24" t="s">
        <v>23</v>
      </c>
      <c r="AN19" s="22" t="s">
        <v>1</v>
      </c>
      <c r="AR19" s="17"/>
      <c r="BE19" s="193"/>
      <c r="BS19" s="14" t="s">
        <v>31</v>
      </c>
    </row>
    <row r="20" spans="1:71" s="1" customFormat="1" ht="18.399999999999999" customHeight="1">
      <c r="B20" s="17"/>
      <c r="E20" s="22" t="s">
        <v>29</v>
      </c>
      <c r="AK20" s="24" t="s">
        <v>25</v>
      </c>
      <c r="AN20" s="22" t="s">
        <v>1</v>
      </c>
      <c r="AR20" s="17"/>
      <c r="BE20" s="193"/>
      <c r="BS20" s="14" t="s">
        <v>30</v>
      </c>
    </row>
    <row r="21" spans="1:71" s="1" customFormat="1" ht="6.95" customHeight="1">
      <c r="B21" s="17"/>
      <c r="AR21" s="17"/>
      <c r="BE21" s="193"/>
    </row>
    <row r="22" spans="1:71" s="1" customFormat="1" ht="12" customHeight="1">
      <c r="B22" s="17"/>
      <c r="D22" s="24" t="s">
        <v>33</v>
      </c>
      <c r="AR22" s="17"/>
      <c r="BE22" s="193"/>
    </row>
    <row r="23" spans="1:71" s="1" customFormat="1" ht="16.5" customHeight="1">
      <c r="B23" s="17"/>
      <c r="E23" s="200" t="s">
        <v>1</v>
      </c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  <c r="AG23" s="200"/>
      <c r="AH23" s="200"/>
      <c r="AI23" s="200"/>
      <c r="AJ23" s="200"/>
      <c r="AK23" s="200"/>
      <c r="AL23" s="200"/>
      <c r="AM23" s="200"/>
      <c r="AN23" s="200"/>
      <c r="AR23" s="17"/>
      <c r="BE23" s="193"/>
    </row>
    <row r="24" spans="1:71" s="1" customFormat="1" ht="6.95" customHeight="1">
      <c r="B24" s="17"/>
      <c r="AR24" s="17"/>
      <c r="BE24" s="193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193"/>
    </row>
    <row r="26" spans="1:71" s="2" customFormat="1" ht="25.9" customHeight="1">
      <c r="A26" s="29"/>
      <c r="B26" s="30"/>
      <c r="C26" s="29"/>
      <c r="D26" s="31" t="s">
        <v>34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01">
        <f>ROUND(AG94,2)</f>
        <v>0</v>
      </c>
      <c r="AL26" s="202"/>
      <c r="AM26" s="202"/>
      <c r="AN26" s="202"/>
      <c r="AO26" s="202"/>
      <c r="AP26" s="29"/>
      <c r="AQ26" s="29"/>
      <c r="AR26" s="30"/>
      <c r="BE26" s="193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193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203" t="s">
        <v>35</v>
      </c>
      <c r="M28" s="203"/>
      <c r="N28" s="203"/>
      <c r="O28" s="203"/>
      <c r="P28" s="203"/>
      <c r="Q28" s="29"/>
      <c r="R28" s="29"/>
      <c r="S28" s="29"/>
      <c r="T28" s="29"/>
      <c r="U28" s="29"/>
      <c r="V28" s="29"/>
      <c r="W28" s="203" t="s">
        <v>36</v>
      </c>
      <c r="X28" s="203"/>
      <c r="Y28" s="203"/>
      <c r="Z28" s="203"/>
      <c r="AA28" s="203"/>
      <c r="AB28" s="203"/>
      <c r="AC28" s="203"/>
      <c r="AD28" s="203"/>
      <c r="AE28" s="203"/>
      <c r="AF28" s="29"/>
      <c r="AG28" s="29"/>
      <c r="AH28" s="29"/>
      <c r="AI28" s="29"/>
      <c r="AJ28" s="29"/>
      <c r="AK28" s="203" t="s">
        <v>37</v>
      </c>
      <c r="AL28" s="203"/>
      <c r="AM28" s="203"/>
      <c r="AN28" s="203"/>
      <c r="AO28" s="203"/>
      <c r="AP28" s="29"/>
      <c r="AQ28" s="29"/>
      <c r="AR28" s="30"/>
      <c r="BE28" s="193"/>
    </row>
    <row r="29" spans="1:71" s="3" customFormat="1" ht="14.45" customHeight="1">
      <c r="B29" s="34"/>
      <c r="D29" s="24" t="s">
        <v>38</v>
      </c>
      <c r="F29" s="24" t="s">
        <v>39</v>
      </c>
      <c r="L29" s="206">
        <v>0.2</v>
      </c>
      <c r="M29" s="205"/>
      <c r="N29" s="205"/>
      <c r="O29" s="205"/>
      <c r="P29" s="205"/>
      <c r="W29" s="204">
        <f>ROUND(AZ94, 2)</f>
        <v>0</v>
      </c>
      <c r="X29" s="205"/>
      <c r="Y29" s="205"/>
      <c r="Z29" s="205"/>
      <c r="AA29" s="205"/>
      <c r="AB29" s="205"/>
      <c r="AC29" s="205"/>
      <c r="AD29" s="205"/>
      <c r="AE29" s="205"/>
      <c r="AK29" s="204">
        <f>ROUND(AV94, 2)</f>
        <v>0</v>
      </c>
      <c r="AL29" s="205"/>
      <c r="AM29" s="205"/>
      <c r="AN29" s="205"/>
      <c r="AO29" s="205"/>
      <c r="AR29" s="34"/>
      <c r="BE29" s="194"/>
    </row>
    <row r="30" spans="1:71" s="3" customFormat="1" ht="14.45" customHeight="1">
      <c r="B30" s="34"/>
      <c r="F30" s="24" t="s">
        <v>40</v>
      </c>
      <c r="L30" s="206">
        <v>0.2</v>
      </c>
      <c r="M30" s="205"/>
      <c r="N30" s="205"/>
      <c r="O30" s="205"/>
      <c r="P30" s="205"/>
      <c r="W30" s="204">
        <f>ROUND(BA94, 2)</f>
        <v>0</v>
      </c>
      <c r="X30" s="205"/>
      <c r="Y30" s="205"/>
      <c r="Z30" s="205"/>
      <c r="AA30" s="205"/>
      <c r="AB30" s="205"/>
      <c r="AC30" s="205"/>
      <c r="AD30" s="205"/>
      <c r="AE30" s="205"/>
      <c r="AK30" s="204">
        <f>ROUND(AW94, 2)</f>
        <v>0</v>
      </c>
      <c r="AL30" s="205"/>
      <c r="AM30" s="205"/>
      <c r="AN30" s="205"/>
      <c r="AO30" s="205"/>
      <c r="AR30" s="34"/>
      <c r="BE30" s="194"/>
    </row>
    <row r="31" spans="1:71" s="3" customFormat="1" ht="14.45" hidden="1" customHeight="1">
      <c r="B31" s="34"/>
      <c r="F31" s="24" t="s">
        <v>41</v>
      </c>
      <c r="L31" s="206">
        <v>0.2</v>
      </c>
      <c r="M31" s="205"/>
      <c r="N31" s="205"/>
      <c r="O31" s="205"/>
      <c r="P31" s="205"/>
      <c r="W31" s="204">
        <f>ROUND(BB94, 2)</f>
        <v>0</v>
      </c>
      <c r="X31" s="205"/>
      <c r="Y31" s="205"/>
      <c r="Z31" s="205"/>
      <c r="AA31" s="205"/>
      <c r="AB31" s="205"/>
      <c r="AC31" s="205"/>
      <c r="AD31" s="205"/>
      <c r="AE31" s="205"/>
      <c r="AK31" s="204">
        <v>0</v>
      </c>
      <c r="AL31" s="205"/>
      <c r="AM31" s="205"/>
      <c r="AN31" s="205"/>
      <c r="AO31" s="205"/>
      <c r="AR31" s="34"/>
      <c r="BE31" s="194"/>
    </row>
    <row r="32" spans="1:71" s="3" customFormat="1" ht="14.45" hidden="1" customHeight="1">
      <c r="B32" s="34"/>
      <c r="F32" s="24" t="s">
        <v>42</v>
      </c>
      <c r="L32" s="206">
        <v>0.2</v>
      </c>
      <c r="M32" s="205"/>
      <c r="N32" s="205"/>
      <c r="O32" s="205"/>
      <c r="P32" s="205"/>
      <c r="W32" s="204">
        <f>ROUND(BC94, 2)</f>
        <v>0</v>
      </c>
      <c r="X32" s="205"/>
      <c r="Y32" s="205"/>
      <c r="Z32" s="205"/>
      <c r="AA32" s="205"/>
      <c r="AB32" s="205"/>
      <c r="AC32" s="205"/>
      <c r="AD32" s="205"/>
      <c r="AE32" s="205"/>
      <c r="AK32" s="204">
        <v>0</v>
      </c>
      <c r="AL32" s="205"/>
      <c r="AM32" s="205"/>
      <c r="AN32" s="205"/>
      <c r="AO32" s="205"/>
      <c r="AR32" s="34"/>
      <c r="BE32" s="194"/>
    </row>
    <row r="33" spans="1:57" s="3" customFormat="1" ht="14.45" hidden="1" customHeight="1">
      <c r="B33" s="34"/>
      <c r="F33" s="24" t="s">
        <v>43</v>
      </c>
      <c r="L33" s="206">
        <v>0</v>
      </c>
      <c r="M33" s="205"/>
      <c r="N33" s="205"/>
      <c r="O33" s="205"/>
      <c r="P33" s="205"/>
      <c r="W33" s="204">
        <f>ROUND(BD94, 2)</f>
        <v>0</v>
      </c>
      <c r="X33" s="205"/>
      <c r="Y33" s="205"/>
      <c r="Z33" s="205"/>
      <c r="AA33" s="205"/>
      <c r="AB33" s="205"/>
      <c r="AC33" s="205"/>
      <c r="AD33" s="205"/>
      <c r="AE33" s="205"/>
      <c r="AK33" s="204">
        <v>0</v>
      </c>
      <c r="AL33" s="205"/>
      <c r="AM33" s="205"/>
      <c r="AN33" s="205"/>
      <c r="AO33" s="205"/>
      <c r="AR33" s="34"/>
      <c r="BE33" s="194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193"/>
    </row>
    <row r="35" spans="1:57" s="2" customFormat="1" ht="25.9" customHeight="1">
      <c r="A35" s="29"/>
      <c r="B35" s="30"/>
      <c r="C35" s="35"/>
      <c r="D35" s="36" t="s">
        <v>44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45</v>
      </c>
      <c r="U35" s="37"/>
      <c r="V35" s="37"/>
      <c r="W35" s="37"/>
      <c r="X35" s="210" t="s">
        <v>46</v>
      </c>
      <c r="Y35" s="208"/>
      <c r="Z35" s="208"/>
      <c r="AA35" s="208"/>
      <c r="AB35" s="208"/>
      <c r="AC35" s="37"/>
      <c r="AD35" s="37"/>
      <c r="AE35" s="37"/>
      <c r="AF35" s="37"/>
      <c r="AG35" s="37"/>
      <c r="AH35" s="37"/>
      <c r="AI35" s="37"/>
      <c r="AJ35" s="37"/>
      <c r="AK35" s="207">
        <f>SUM(AK26:AK33)</f>
        <v>0</v>
      </c>
      <c r="AL35" s="208"/>
      <c r="AM35" s="208"/>
      <c r="AN35" s="208"/>
      <c r="AO35" s="209"/>
      <c r="AP35" s="35"/>
      <c r="AQ35" s="35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9"/>
      <c r="D49" s="40" t="s">
        <v>47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48</v>
      </c>
      <c r="AI49" s="41"/>
      <c r="AJ49" s="41"/>
      <c r="AK49" s="41"/>
      <c r="AL49" s="41"/>
      <c r="AM49" s="41"/>
      <c r="AN49" s="41"/>
      <c r="AO49" s="41"/>
      <c r="AR49" s="39"/>
    </row>
    <row r="50" spans="1:57" ht="11.25">
      <c r="B50" s="17"/>
      <c r="AR50" s="17"/>
    </row>
    <row r="51" spans="1:57" ht="11.25">
      <c r="B51" s="17"/>
      <c r="AR51" s="17"/>
    </row>
    <row r="52" spans="1:57" ht="11.25">
      <c r="B52" s="17"/>
      <c r="AR52" s="17"/>
    </row>
    <row r="53" spans="1:57" ht="11.25">
      <c r="B53" s="17"/>
      <c r="AR53" s="17"/>
    </row>
    <row r="54" spans="1:57" ht="11.25">
      <c r="B54" s="17"/>
      <c r="AR54" s="17"/>
    </row>
    <row r="55" spans="1:57" ht="11.25">
      <c r="B55" s="17"/>
      <c r="AR55" s="17"/>
    </row>
    <row r="56" spans="1:57" ht="11.25">
      <c r="B56" s="17"/>
      <c r="AR56" s="17"/>
    </row>
    <row r="57" spans="1:57" ht="11.25">
      <c r="B57" s="17"/>
      <c r="AR57" s="17"/>
    </row>
    <row r="58" spans="1:57" ht="11.25">
      <c r="B58" s="17"/>
      <c r="AR58" s="17"/>
    </row>
    <row r="59" spans="1:57" ht="11.25">
      <c r="B59" s="17"/>
      <c r="AR59" s="17"/>
    </row>
    <row r="60" spans="1:57" s="2" customFormat="1" ht="12.75">
      <c r="A60" s="29"/>
      <c r="B60" s="30"/>
      <c r="C60" s="29"/>
      <c r="D60" s="42" t="s">
        <v>49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2" t="s">
        <v>50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2" t="s">
        <v>49</v>
      </c>
      <c r="AI60" s="32"/>
      <c r="AJ60" s="32"/>
      <c r="AK60" s="32"/>
      <c r="AL60" s="32"/>
      <c r="AM60" s="42" t="s">
        <v>50</v>
      </c>
      <c r="AN60" s="32"/>
      <c r="AO60" s="32"/>
      <c r="AP60" s="29"/>
      <c r="AQ60" s="29"/>
      <c r="AR60" s="30"/>
      <c r="BE60" s="29"/>
    </row>
    <row r="61" spans="1:57" ht="11.25">
      <c r="B61" s="17"/>
      <c r="AR61" s="17"/>
    </row>
    <row r="62" spans="1:57" ht="11.25">
      <c r="B62" s="17"/>
      <c r="AR62" s="17"/>
    </row>
    <row r="63" spans="1:57" ht="11.25">
      <c r="B63" s="17"/>
      <c r="AR63" s="17"/>
    </row>
    <row r="64" spans="1:57" s="2" customFormat="1" ht="12.75">
      <c r="A64" s="29"/>
      <c r="B64" s="30"/>
      <c r="C64" s="29"/>
      <c r="D64" s="40" t="s">
        <v>51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52</v>
      </c>
      <c r="AI64" s="43"/>
      <c r="AJ64" s="43"/>
      <c r="AK64" s="43"/>
      <c r="AL64" s="43"/>
      <c r="AM64" s="43"/>
      <c r="AN64" s="43"/>
      <c r="AO64" s="43"/>
      <c r="AP64" s="29"/>
      <c r="AQ64" s="29"/>
      <c r="AR64" s="30"/>
      <c r="BE64" s="29"/>
    </row>
    <row r="65" spans="1:57" ht="11.25">
      <c r="B65" s="17"/>
      <c r="AR65" s="17"/>
    </row>
    <row r="66" spans="1:57" ht="11.25">
      <c r="B66" s="17"/>
      <c r="AR66" s="17"/>
    </row>
    <row r="67" spans="1:57" ht="11.25">
      <c r="B67" s="17"/>
      <c r="AR67" s="17"/>
    </row>
    <row r="68" spans="1:57" ht="11.25">
      <c r="B68" s="17"/>
      <c r="AR68" s="17"/>
    </row>
    <row r="69" spans="1:57" ht="11.25">
      <c r="B69" s="17"/>
      <c r="AR69" s="17"/>
    </row>
    <row r="70" spans="1:57" ht="11.25">
      <c r="B70" s="17"/>
      <c r="AR70" s="17"/>
    </row>
    <row r="71" spans="1:57" ht="11.25">
      <c r="B71" s="17"/>
      <c r="AR71" s="17"/>
    </row>
    <row r="72" spans="1:57" ht="11.25">
      <c r="B72" s="17"/>
      <c r="AR72" s="17"/>
    </row>
    <row r="73" spans="1:57" ht="11.25">
      <c r="B73" s="17"/>
      <c r="AR73" s="17"/>
    </row>
    <row r="74" spans="1:57" ht="11.25">
      <c r="B74" s="17"/>
      <c r="AR74" s="17"/>
    </row>
    <row r="75" spans="1:57" s="2" customFormat="1" ht="12.75">
      <c r="A75" s="29"/>
      <c r="B75" s="30"/>
      <c r="C75" s="29"/>
      <c r="D75" s="42" t="s">
        <v>49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2" t="s">
        <v>50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2" t="s">
        <v>49</v>
      </c>
      <c r="AI75" s="32"/>
      <c r="AJ75" s="32"/>
      <c r="AK75" s="32"/>
      <c r="AL75" s="32"/>
      <c r="AM75" s="42" t="s">
        <v>50</v>
      </c>
      <c r="AN75" s="32"/>
      <c r="AO75" s="32"/>
      <c r="AP75" s="29"/>
      <c r="AQ75" s="29"/>
      <c r="AR75" s="30"/>
      <c r="BE75" s="29"/>
    </row>
    <row r="76" spans="1:57" s="2" customFormat="1" ht="11.25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30"/>
      <c r="BE77" s="29"/>
    </row>
    <row r="81" spans="1:91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30"/>
      <c r="BE81" s="29"/>
    </row>
    <row r="82" spans="1:91" s="2" customFormat="1" ht="24.95" customHeight="1">
      <c r="A82" s="29"/>
      <c r="B82" s="30"/>
      <c r="C82" s="18" t="s">
        <v>53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4" customFormat="1" ht="12" customHeight="1">
      <c r="B84" s="48"/>
      <c r="C84" s="24" t="s">
        <v>11</v>
      </c>
      <c r="L84" s="4" t="str">
        <f>K5</f>
        <v>14560</v>
      </c>
      <c r="AR84" s="48"/>
    </row>
    <row r="85" spans="1:91" s="5" customFormat="1" ht="36.950000000000003" customHeight="1">
      <c r="B85" s="49"/>
      <c r="C85" s="50" t="s">
        <v>14</v>
      </c>
      <c r="L85" s="189" t="str">
        <f>K6</f>
        <v>Rekonštrukcia mestských chodníkov a spevnených plôch</v>
      </c>
      <c r="M85" s="190"/>
      <c r="N85" s="190"/>
      <c r="O85" s="190"/>
      <c r="P85" s="190"/>
      <c r="Q85" s="190"/>
      <c r="R85" s="190"/>
      <c r="S85" s="190"/>
      <c r="T85" s="190"/>
      <c r="U85" s="190"/>
      <c r="V85" s="190"/>
      <c r="W85" s="190"/>
      <c r="X85" s="190"/>
      <c r="Y85" s="190"/>
      <c r="Z85" s="190"/>
      <c r="AA85" s="190"/>
      <c r="AB85" s="190"/>
      <c r="AC85" s="190"/>
      <c r="AD85" s="190"/>
      <c r="AE85" s="190"/>
      <c r="AF85" s="190"/>
      <c r="AG85" s="190"/>
      <c r="AH85" s="190"/>
      <c r="AI85" s="190"/>
      <c r="AJ85" s="190"/>
      <c r="AK85" s="190"/>
      <c r="AL85" s="190"/>
      <c r="AM85" s="190"/>
      <c r="AN85" s="190"/>
      <c r="AO85" s="190"/>
      <c r="AR85" s="49"/>
    </row>
    <row r="86" spans="1:91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2" customFormat="1" ht="12" customHeight="1">
      <c r="A87" s="29"/>
      <c r="B87" s="30"/>
      <c r="C87" s="24" t="s">
        <v>18</v>
      </c>
      <c r="D87" s="29"/>
      <c r="E87" s="29"/>
      <c r="F87" s="29"/>
      <c r="G87" s="29"/>
      <c r="H87" s="29"/>
      <c r="I87" s="29"/>
      <c r="J87" s="29"/>
      <c r="K87" s="29"/>
      <c r="L87" s="51" t="str">
        <f>IF(K8="","",K8)</f>
        <v xml:space="preserve">Trebišov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20</v>
      </c>
      <c r="AJ87" s="29"/>
      <c r="AK87" s="29"/>
      <c r="AL87" s="29"/>
      <c r="AM87" s="215" t="str">
        <f>IF(AN8= "","",AN8)</f>
        <v>13. 8. 2020</v>
      </c>
      <c r="AN87" s="215"/>
      <c r="AO87" s="29"/>
      <c r="AP87" s="29"/>
      <c r="AQ87" s="29"/>
      <c r="AR87" s="30"/>
      <c r="BE87" s="29"/>
    </row>
    <row r="88" spans="1:91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2" customFormat="1" ht="15.2" customHeight="1">
      <c r="A89" s="29"/>
      <c r="B89" s="30"/>
      <c r="C89" s="24" t="s">
        <v>22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Mesto Trebišov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28</v>
      </c>
      <c r="AJ89" s="29"/>
      <c r="AK89" s="29"/>
      <c r="AL89" s="29"/>
      <c r="AM89" s="216" t="str">
        <f>IF(E17="","",E17)</f>
        <v xml:space="preserve"> </v>
      </c>
      <c r="AN89" s="217"/>
      <c r="AO89" s="217"/>
      <c r="AP89" s="217"/>
      <c r="AQ89" s="29"/>
      <c r="AR89" s="30"/>
      <c r="AS89" s="219" t="s">
        <v>54</v>
      </c>
      <c r="AT89" s="220"/>
      <c r="AU89" s="53"/>
      <c r="AV89" s="53"/>
      <c r="AW89" s="53"/>
      <c r="AX89" s="53"/>
      <c r="AY89" s="53"/>
      <c r="AZ89" s="53"/>
      <c r="BA89" s="53"/>
      <c r="BB89" s="53"/>
      <c r="BC89" s="53"/>
      <c r="BD89" s="54"/>
      <c r="BE89" s="29"/>
    </row>
    <row r="90" spans="1:91" s="2" customFormat="1" ht="15.2" customHeight="1">
      <c r="A90" s="29"/>
      <c r="B90" s="30"/>
      <c r="C90" s="24" t="s">
        <v>26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32</v>
      </c>
      <c r="AJ90" s="29"/>
      <c r="AK90" s="29"/>
      <c r="AL90" s="29"/>
      <c r="AM90" s="216" t="str">
        <f>IF(E20="","",E20)</f>
        <v xml:space="preserve"> </v>
      </c>
      <c r="AN90" s="217"/>
      <c r="AO90" s="217"/>
      <c r="AP90" s="217"/>
      <c r="AQ90" s="29"/>
      <c r="AR90" s="30"/>
      <c r="AS90" s="221"/>
      <c r="AT90" s="222"/>
      <c r="AU90" s="55"/>
      <c r="AV90" s="55"/>
      <c r="AW90" s="55"/>
      <c r="AX90" s="55"/>
      <c r="AY90" s="55"/>
      <c r="AZ90" s="55"/>
      <c r="BA90" s="55"/>
      <c r="BB90" s="55"/>
      <c r="BC90" s="55"/>
      <c r="BD90" s="56"/>
      <c r="BE90" s="29"/>
    </row>
    <row r="91" spans="1:91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221"/>
      <c r="AT91" s="222"/>
      <c r="AU91" s="55"/>
      <c r="AV91" s="55"/>
      <c r="AW91" s="55"/>
      <c r="AX91" s="55"/>
      <c r="AY91" s="55"/>
      <c r="AZ91" s="55"/>
      <c r="BA91" s="55"/>
      <c r="BB91" s="55"/>
      <c r="BC91" s="55"/>
      <c r="BD91" s="56"/>
      <c r="BE91" s="29"/>
    </row>
    <row r="92" spans="1:91" s="2" customFormat="1" ht="29.25" customHeight="1">
      <c r="A92" s="29"/>
      <c r="B92" s="30"/>
      <c r="C92" s="185" t="s">
        <v>55</v>
      </c>
      <c r="D92" s="186"/>
      <c r="E92" s="186"/>
      <c r="F92" s="186"/>
      <c r="G92" s="186"/>
      <c r="H92" s="57"/>
      <c r="I92" s="188" t="s">
        <v>56</v>
      </c>
      <c r="J92" s="186"/>
      <c r="K92" s="186"/>
      <c r="L92" s="186"/>
      <c r="M92" s="186"/>
      <c r="N92" s="186"/>
      <c r="O92" s="186"/>
      <c r="P92" s="186"/>
      <c r="Q92" s="186"/>
      <c r="R92" s="186"/>
      <c r="S92" s="186"/>
      <c r="T92" s="186"/>
      <c r="U92" s="186"/>
      <c r="V92" s="186"/>
      <c r="W92" s="186"/>
      <c r="X92" s="186"/>
      <c r="Y92" s="186"/>
      <c r="Z92" s="186"/>
      <c r="AA92" s="186"/>
      <c r="AB92" s="186"/>
      <c r="AC92" s="186"/>
      <c r="AD92" s="186"/>
      <c r="AE92" s="186"/>
      <c r="AF92" s="186"/>
      <c r="AG92" s="214" t="s">
        <v>57</v>
      </c>
      <c r="AH92" s="186"/>
      <c r="AI92" s="186"/>
      <c r="AJ92" s="186"/>
      <c r="AK92" s="186"/>
      <c r="AL92" s="186"/>
      <c r="AM92" s="186"/>
      <c r="AN92" s="188" t="s">
        <v>58</v>
      </c>
      <c r="AO92" s="186"/>
      <c r="AP92" s="218"/>
      <c r="AQ92" s="58" t="s">
        <v>59</v>
      </c>
      <c r="AR92" s="30"/>
      <c r="AS92" s="59" t="s">
        <v>60</v>
      </c>
      <c r="AT92" s="60" t="s">
        <v>61</v>
      </c>
      <c r="AU92" s="60" t="s">
        <v>62</v>
      </c>
      <c r="AV92" s="60" t="s">
        <v>63</v>
      </c>
      <c r="AW92" s="60" t="s">
        <v>64</v>
      </c>
      <c r="AX92" s="60" t="s">
        <v>65</v>
      </c>
      <c r="AY92" s="60" t="s">
        <v>66</v>
      </c>
      <c r="AZ92" s="60" t="s">
        <v>67</v>
      </c>
      <c r="BA92" s="60" t="s">
        <v>68</v>
      </c>
      <c r="BB92" s="60" t="s">
        <v>69</v>
      </c>
      <c r="BC92" s="60" t="s">
        <v>70</v>
      </c>
      <c r="BD92" s="61" t="s">
        <v>71</v>
      </c>
      <c r="BE92" s="29"/>
    </row>
    <row r="93" spans="1:91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2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4"/>
      <c r="BE93" s="29"/>
    </row>
    <row r="94" spans="1:91" s="6" customFormat="1" ht="32.450000000000003" customHeight="1">
      <c r="B94" s="65"/>
      <c r="C94" s="66" t="s">
        <v>72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191">
        <f>ROUND(SUM(AG95:AG104),2)</f>
        <v>0</v>
      </c>
      <c r="AH94" s="191"/>
      <c r="AI94" s="191"/>
      <c r="AJ94" s="191"/>
      <c r="AK94" s="191"/>
      <c r="AL94" s="191"/>
      <c r="AM94" s="191"/>
      <c r="AN94" s="223">
        <f t="shared" ref="AN94:AN104" si="0">SUM(AG94,AT94)</f>
        <v>0</v>
      </c>
      <c r="AO94" s="223"/>
      <c r="AP94" s="223"/>
      <c r="AQ94" s="69" t="s">
        <v>1</v>
      </c>
      <c r="AR94" s="65"/>
      <c r="AS94" s="70">
        <f>ROUND(SUM(AS95:AS104),2)</f>
        <v>0</v>
      </c>
      <c r="AT94" s="71">
        <f t="shared" ref="AT94:AT104" si="1">ROUND(SUM(AV94:AW94),2)</f>
        <v>0</v>
      </c>
      <c r="AU94" s="72">
        <f>ROUND(SUM(AU95:AU104),5)</f>
        <v>0</v>
      </c>
      <c r="AV94" s="71">
        <f>ROUND(AZ94*L29,2)</f>
        <v>0</v>
      </c>
      <c r="AW94" s="71">
        <f>ROUND(BA94*L30,2)</f>
        <v>0</v>
      </c>
      <c r="AX94" s="71">
        <f>ROUND(BB94*L29,2)</f>
        <v>0</v>
      </c>
      <c r="AY94" s="71">
        <f>ROUND(BC94*L30,2)</f>
        <v>0</v>
      </c>
      <c r="AZ94" s="71">
        <f>ROUND(SUM(AZ95:AZ104),2)</f>
        <v>0</v>
      </c>
      <c r="BA94" s="71">
        <f>ROUND(SUM(BA95:BA104),2)</f>
        <v>0</v>
      </c>
      <c r="BB94" s="71">
        <f>ROUND(SUM(BB95:BB104),2)</f>
        <v>0</v>
      </c>
      <c r="BC94" s="71">
        <f>ROUND(SUM(BC95:BC104),2)</f>
        <v>0</v>
      </c>
      <c r="BD94" s="73">
        <f>ROUND(SUM(BD95:BD104),2)</f>
        <v>0</v>
      </c>
      <c r="BS94" s="74" t="s">
        <v>73</v>
      </c>
      <c r="BT94" s="74" t="s">
        <v>74</v>
      </c>
      <c r="BU94" s="75" t="s">
        <v>75</v>
      </c>
      <c r="BV94" s="74" t="s">
        <v>76</v>
      </c>
      <c r="BW94" s="74" t="s">
        <v>4</v>
      </c>
      <c r="BX94" s="74" t="s">
        <v>77</v>
      </c>
      <c r="CL94" s="74" t="s">
        <v>1</v>
      </c>
    </row>
    <row r="95" spans="1:91" s="7" customFormat="1" ht="37.5" customHeight="1">
      <c r="A95" s="76" t="s">
        <v>78</v>
      </c>
      <c r="B95" s="77"/>
      <c r="C95" s="78"/>
      <c r="D95" s="187" t="s">
        <v>79</v>
      </c>
      <c r="E95" s="187"/>
      <c r="F95" s="187"/>
      <c r="G95" s="187"/>
      <c r="H95" s="187"/>
      <c r="I95" s="79"/>
      <c r="J95" s="187" t="s">
        <v>80</v>
      </c>
      <c r="K95" s="187"/>
      <c r="L95" s="187"/>
      <c r="M95" s="187"/>
      <c r="N95" s="187"/>
      <c r="O95" s="187"/>
      <c r="P95" s="187"/>
      <c r="Q95" s="187"/>
      <c r="R95" s="187"/>
      <c r="S95" s="187"/>
      <c r="T95" s="187"/>
      <c r="U95" s="187"/>
      <c r="V95" s="187"/>
      <c r="W95" s="187"/>
      <c r="X95" s="187"/>
      <c r="Y95" s="187"/>
      <c r="Z95" s="187"/>
      <c r="AA95" s="187"/>
      <c r="AB95" s="187"/>
      <c r="AC95" s="187"/>
      <c r="AD95" s="187"/>
      <c r="AE95" s="187"/>
      <c r="AF95" s="187"/>
      <c r="AG95" s="212">
        <f>'01 - Rekonštrukcia  spevn...'!J32</f>
        <v>0</v>
      </c>
      <c r="AH95" s="213"/>
      <c r="AI95" s="213"/>
      <c r="AJ95" s="213"/>
      <c r="AK95" s="213"/>
      <c r="AL95" s="213"/>
      <c r="AM95" s="213"/>
      <c r="AN95" s="212">
        <f t="shared" si="0"/>
        <v>0</v>
      </c>
      <c r="AO95" s="213"/>
      <c r="AP95" s="213"/>
      <c r="AQ95" s="80" t="s">
        <v>81</v>
      </c>
      <c r="AR95" s="77"/>
      <c r="AS95" s="81">
        <v>0</v>
      </c>
      <c r="AT95" s="82">
        <f t="shared" si="1"/>
        <v>0</v>
      </c>
      <c r="AU95" s="83">
        <f>'01 - Rekonštrukcia  spevn...'!P132</f>
        <v>0</v>
      </c>
      <c r="AV95" s="82">
        <f>'01 - Rekonštrukcia  spevn...'!J35</f>
        <v>0</v>
      </c>
      <c r="AW95" s="82">
        <f>'01 - Rekonštrukcia  spevn...'!J36</f>
        <v>0</v>
      </c>
      <c r="AX95" s="82">
        <f>'01 - Rekonštrukcia  spevn...'!J37</f>
        <v>0</v>
      </c>
      <c r="AY95" s="82">
        <f>'01 - Rekonštrukcia  spevn...'!J38</f>
        <v>0</v>
      </c>
      <c r="AZ95" s="82">
        <f>'01 - Rekonštrukcia  spevn...'!F35</f>
        <v>0</v>
      </c>
      <c r="BA95" s="82">
        <f>'01 - Rekonštrukcia  spevn...'!F36</f>
        <v>0</v>
      </c>
      <c r="BB95" s="82">
        <f>'01 - Rekonštrukcia  spevn...'!F37</f>
        <v>0</v>
      </c>
      <c r="BC95" s="82">
        <f>'01 - Rekonštrukcia  spevn...'!F38</f>
        <v>0</v>
      </c>
      <c r="BD95" s="84">
        <f>'01 - Rekonštrukcia  spevn...'!F39</f>
        <v>0</v>
      </c>
      <c r="BT95" s="85" t="s">
        <v>82</v>
      </c>
      <c r="BV95" s="85" t="s">
        <v>76</v>
      </c>
      <c r="BW95" s="85" t="s">
        <v>83</v>
      </c>
      <c r="BX95" s="85" t="s">
        <v>4</v>
      </c>
      <c r="CL95" s="85" t="s">
        <v>1</v>
      </c>
      <c r="CM95" s="85" t="s">
        <v>74</v>
      </c>
    </row>
    <row r="96" spans="1:91" s="7" customFormat="1" ht="37.5" customHeight="1">
      <c r="A96" s="76" t="s">
        <v>78</v>
      </c>
      <c r="B96" s="77"/>
      <c r="C96" s="78"/>
      <c r="D96" s="187" t="s">
        <v>84</v>
      </c>
      <c r="E96" s="187"/>
      <c r="F96" s="187"/>
      <c r="G96" s="187"/>
      <c r="H96" s="187"/>
      <c r="I96" s="79"/>
      <c r="J96" s="187" t="s">
        <v>85</v>
      </c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7"/>
      <c r="W96" s="187"/>
      <c r="X96" s="187"/>
      <c r="Y96" s="187"/>
      <c r="Z96" s="187"/>
      <c r="AA96" s="187"/>
      <c r="AB96" s="187"/>
      <c r="AC96" s="187"/>
      <c r="AD96" s="187"/>
      <c r="AE96" s="187"/>
      <c r="AF96" s="187"/>
      <c r="AG96" s="212">
        <f>'02 - Rekonštrukcia  chodn...'!J32</f>
        <v>0</v>
      </c>
      <c r="AH96" s="213"/>
      <c r="AI96" s="213"/>
      <c r="AJ96" s="213"/>
      <c r="AK96" s="213"/>
      <c r="AL96" s="213"/>
      <c r="AM96" s="213"/>
      <c r="AN96" s="212">
        <f t="shared" si="0"/>
        <v>0</v>
      </c>
      <c r="AO96" s="213"/>
      <c r="AP96" s="213"/>
      <c r="AQ96" s="80" t="s">
        <v>81</v>
      </c>
      <c r="AR96" s="77"/>
      <c r="AS96" s="81">
        <v>0</v>
      </c>
      <c r="AT96" s="82">
        <f t="shared" si="1"/>
        <v>0</v>
      </c>
      <c r="AU96" s="83">
        <f>'02 - Rekonštrukcia  chodn...'!P133</f>
        <v>0</v>
      </c>
      <c r="AV96" s="82">
        <f>'02 - Rekonštrukcia  chodn...'!J35</f>
        <v>0</v>
      </c>
      <c r="AW96" s="82">
        <f>'02 - Rekonštrukcia  chodn...'!J36</f>
        <v>0</v>
      </c>
      <c r="AX96" s="82">
        <f>'02 - Rekonštrukcia  chodn...'!J37</f>
        <v>0</v>
      </c>
      <c r="AY96" s="82">
        <f>'02 - Rekonštrukcia  chodn...'!J38</f>
        <v>0</v>
      </c>
      <c r="AZ96" s="82">
        <f>'02 - Rekonštrukcia  chodn...'!F35</f>
        <v>0</v>
      </c>
      <c r="BA96" s="82">
        <f>'02 - Rekonštrukcia  chodn...'!F36</f>
        <v>0</v>
      </c>
      <c r="BB96" s="82">
        <f>'02 - Rekonštrukcia  chodn...'!F37</f>
        <v>0</v>
      </c>
      <c r="BC96" s="82">
        <f>'02 - Rekonštrukcia  chodn...'!F38</f>
        <v>0</v>
      </c>
      <c r="BD96" s="84">
        <f>'02 - Rekonštrukcia  chodn...'!F39</f>
        <v>0</v>
      </c>
      <c r="BT96" s="85" t="s">
        <v>82</v>
      </c>
      <c r="BV96" s="85" t="s">
        <v>76</v>
      </c>
      <c r="BW96" s="85" t="s">
        <v>86</v>
      </c>
      <c r="BX96" s="85" t="s">
        <v>4</v>
      </c>
      <c r="CL96" s="85" t="s">
        <v>1</v>
      </c>
      <c r="CM96" s="85" t="s">
        <v>74</v>
      </c>
    </row>
    <row r="97" spans="1:91" s="7" customFormat="1" ht="37.5" customHeight="1">
      <c r="A97" s="76" t="s">
        <v>78</v>
      </c>
      <c r="B97" s="77"/>
      <c r="C97" s="78"/>
      <c r="D97" s="187" t="s">
        <v>87</v>
      </c>
      <c r="E97" s="187"/>
      <c r="F97" s="187"/>
      <c r="G97" s="187"/>
      <c r="H97" s="187"/>
      <c r="I97" s="79"/>
      <c r="J97" s="187" t="s">
        <v>88</v>
      </c>
      <c r="K97" s="187"/>
      <c r="L97" s="187"/>
      <c r="M97" s="187"/>
      <c r="N97" s="187"/>
      <c r="O97" s="187"/>
      <c r="P97" s="187"/>
      <c r="Q97" s="187"/>
      <c r="R97" s="187"/>
      <c r="S97" s="187"/>
      <c r="T97" s="187"/>
      <c r="U97" s="187"/>
      <c r="V97" s="187"/>
      <c r="W97" s="187"/>
      <c r="X97" s="187"/>
      <c r="Y97" s="187"/>
      <c r="Z97" s="187"/>
      <c r="AA97" s="187"/>
      <c r="AB97" s="187"/>
      <c r="AC97" s="187"/>
      <c r="AD97" s="187"/>
      <c r="AE97" s="187"/>
      <c r="AF97" s="187"/>
      <c r="AG97" s="212">
        <f>'03 - Ulica Kukučínova -  ...'!J32</f>
        <v>0</v>
      </c>
      <c r="AH97" s="213"/>
      <c r="AI97" s="213"/>
      <c r="AJ97" s="213"/>
      <c r="AK97" s="213"/>
      <c r="AL97" s="213"/>
      <c r="AM97" s="213"/>
      <c r="AN97" s="212">
        <f t="shared" si="0"/>
        <v>0</v>
      </c>
      <c r="AO97" s="213"/>
      <c r="AP97" s="213"/>
      <c r="AQ97" s="80" t="s">
        <v>81</v>
      </c>
      <c r="AR97" s="77"/>
      <c r="AS97" s="81">
        <v>0</v>
      </c>
      <c r="AT97" s="82">
        <f t="shared" si="1"/>
        <v>0</v>
      </c>
      <c r="AU97" s="83">
        <f>'03 - Ulica Kukučínova -  ...'!P132</f>
        <v>0</v>
      </c>
      <c r="AV97" s="82">
        <f>'03 - Ulica Kukučínova -  ...'!J35</f>
        <v>0</v>
      </c>
      <c r="AW97" s="82">
        <f>'03 - Ulica Kukučínova -  ...'!J36</f>
        <v>0</v>
      </c>
      <c r="AX97" s="82">
        <f>'03 - Ulica Kukučínova -  ...'!J37</f>
        <v>0</v>
      </c>
      <c r="AY97" s="82">
        <f>'03 - Ulica Kukučínova -  ...'!J38</f>
        <v>0</v>
      </c>
      <c r="AZ97" s="82">
        <f>'03 - Ulica Kukučínova -  ...'!F35</f>
        <v>0</v>
      </c>
      <c r="BA97" s="82">
        <f>'03 - Ulica Kukučínova -  ...'!F36</f>
        <v>0</v>
      </c>
      <c r="BB97" s="82">
        <f>'03 - Ulica Kukučínova -  ...'!F37</f>
        <v>0</v>
      </c>
      <c r="BC97" s="82">
        <f>'03 - Ulica Kukučínova -  ...'!F38</f>
        <v>0</v>
      </c>
      <c r="BD97" s="84">
        <f>'03 - Ulica Kukučínova -  ...'!F39</f>
        <v>0</v>
      </c>
      <c r="BT97" s="85" t="s">
        <v>82</v>
      </c>
      <c r="BV97" s="85" t="s">
        <v>76</v>
      </c>
      <c r="BW97" s="85" t="s">
        <v>89</v>
      </c>
      <c r="BX97" s="85" t="s">
        <v>4</v>
      </c>
      <c r="CL97" s="85" t="s">
        <v>1</v>
      </c>
      <c r="CM97" s="85" t="s">
        <v>74</v>
      </c>
    </row>
    <row r="98" spans="1:91" s="7" customFormat="1" ht="24.75" customHeight="1">
      <c r="A98" s="76" t="s">
        <v>78</v>
      </c>
      <c r="B98" s="77"/>
      <c r="C98" s="78"/>
      <c r="D98" s="187" t="s">
        <v>90</v>
      </c>
      <c r="E98" s="187"/>
      <c r="F98" s="187"/>
      <c r="G98" s="187"/>
      <c r="H98" s="187"/>
      <c r="I98" s="79"/>
      <c r="J98" s="187" t="s">
        <v>91</v>
      </c>
      <c r="K98" s="187"/>
      <c r="L98" s="187"/>
      <c r="M98" s="187"/>
      <c r="N98" s="187"/>
      <c r="O98" s="187"/>
      <c r="P98" s="187"/>
      <c r="Q98" s="187"/>
      <c r="R98" s="187"/>
      <c r="S98" s="187"/>
      <c r="T98" s="187"/>
      <c r="U98" s="187"/>
      <c r="V98" s="187"/>
      <c r="W98" s="187"/>
      <c r="X98" s="187"/>
      <c r="Y98" s="187"/>
      <c r="Z98" s="187"/>
      <c r="AA98" s="187"/>
      <c r="AB98" s="187"/>
      <c r="AC98" s="187"/>
      <c r="AD98" s="187"/>
      <c r="AE98" s="187"/>
      <c r="AF98" s="187"/>
      <c r="AG98" s="212">
        <f>'04 - Ulica Košicka -  cho...'!J32</f>
        <v>0</v>
      </c>
      <c r="AH98" s="213"/>
      <c r="AI98" s="213"/>
      <c r="AJ98" s="213"/>
      <c r="AK98" s="213"/>
      <c r="AL98" s="213"/>
      <c r="AM98" s="213"/>
      <c r="AN98" s="212">
        <f t="shared" si="0"/>
        <v>0</v>
      </c>
      <c r="AO98" s="213"/>
      <c r="AP98" s="213"/>
      <c r="AQ98" s="80" t="s">
        <v>81</v>
      </c>
      <c r="AR98" s="77"/>
      <c r="AS98" s="81">
        <v>0</v>
      </c>
      <c r="AT98" s="82">
        <f t="shared" si="1"/>
        <v>0</v>
      </c>
      <c r="AU98" s="83">
        <f>'04 - Ulica Košicka -  cho...'!P132</f>
        <v>0</v>
      </c>
      <c r="AV98" s="82">
        <f>'04 - Ulica Košicka -  cho...'!J35</f>
        <v>0</v>
      </c>
      <c r="AW98" s="82">
        <f>'04 - Ulica Košicka -  cho...'!J36</f>
        <v>0</v>
      </c>
      <c r="AX98" s="82">
        <f>'04 - Ulica Košicka -  cho...'!J37</f>
        <v>0</v>
      </c>
      <c r="AY98" s="82">
        <f>'04 - Ulica Košicka -  cho...'!J38</f>
        <v>0</v>
      </c>
      <c r="AZ98" s="82">
        <f>'04 - Ulica Košicka -  cho...'!F35</f>
        <v>0</v>
      </c>
      <c r="BA98" s="82">
        <f>'04 - Ulica Košicka -  cho...'!F36</f>
        <v>0</v>
      </c>
      <c r="BB98" s="82">
        <f>'04 - Ulica Košicka -  cho...'!F37</f>
        <v>0</v>
      </c>
      <c r="BC98" s="82">
        <f>'04 - Ulica Košicka -  cho...'!F38</f>
        <v>0</v>
      </c>
      <c r="BD98" s="84">
        <f>'04 - Ulica Košicka -  cho...'!F39</f>
        <v>0</v>
      </c>
      <c r="BT98" s="85" t="s">
        <v>82</v>
      </c>
      <c r="BV98" s="85" t="s">
        <v>76</v>
      </c>
      <c r="BW98" s="85" t="s">
        <v>92</v>
      </c>
      <c r="BX98" s="85" t="s">
        <v>4</v>
      </c>
      <c r="CL98" s="85" t="s">
        <v>1</v>
      </c>
      <c r="CM98" s="85" t="s">
        <v>74</v>
      </c>
    </row>
    <row r="99" spans="1:91" s="7" customFormat="1" ht="37.5" customHeight="1">
      <c r="A99" s="76" t="s">
        <v>78</v>
      </c>
      <c r="B99" s="77"/>
      <c r="C99" s="78"/>
      <c r="D99" s="187" t="s">
        <v>93</v>
      </c>
      <c r="E99" s="187"/>
      <c r="F99" s="187"/>
      <c r="G99" s="187"/>
      <c r="H99" s="187"/>
      <c r="I99" s="79"/>
      <c r="J99" s="187" t="s">
        <v>94</v>
      </c>
      <c r="K99" s="187"/>
      <c r="L99" s="187"/>
      <c r="M99" s="187"/>
      <c r="N99" s="187"/>
      <c r="O99" s="187"/>
      <c r="P99" s="187"/>
      <c r="Q99" s="187"/>
      <c r="R99" s="187"/>
      <c r="S99" s="187"/>
      <c r="T99" s="187"/>
      <c r="U99" s="187"/>
      <c r="V99" s="187"/>
      <c r="W99" s="187"/>
      <c r="X99" s="187"/>
      <c r="Y99" s="187"/>
      <c r="Z99" s="187"/>
      <c r="AA99" s="187"/>
      <c r="AB99" s="187"/>
      <c r="AC99" s="187"/>
      <c r="AD99" s="187"/>
      <c r="AE99" s="187"/>
      <c r="AF99" s="187"/>
      <c r="AG99" s="212">
        <f>'05 - Ulica Košicka -  cho...'!J32</f>
        <v>0</v>
      </c>
      <c r="AH99" s="213"/>
      <c r="AI99" s="213"/>
      <c r="AJ99" s="213"/>
      <c r="AK99" s="213"/>
      <c r="AL99" s="213"/>
      <c r="AM99" s="213"/>
      <c r="AN99" s="212">
        <f t="shared" si="0"/>
        <v>0</v>
      </c>
      <c r="AO99" s="213"/>
      <c r="AP99" s="213"/>
      <c r="AQ99" s="80" t="s">
        <v>81</v>
      </c>
      <c r="AR99" s="77"/>
      <c r="AS99" s="81">
        <v>0</v>
      </c>
      <c r="AT99" s="82">
        <f t="shared" si="1"/>
        <v>0</v>
      </c>
      <c r="AU99" s="83">
        <f>'05 - Ulica Košicka -  cho...'!P131</f>
        <v>0</v>
      </c>
      <c r="AV99" s="82">
        <f>'05 - Ulica Košicka -  cho...'!J35</f>
        <v>0</v>
      </c>
      <c r="AW99" s="82">
        <f>'05 - Ulica Košicka -  cho...'!J36</f>
        <v>0</v>
      </c>
      <c r="AX99" s="82">
        <f>'05 - Ulica Košicka -  cho...'!J37</f>
        <v>0</v>
      </c>
      <c r="AY99" s="82">
        <f>'05 - Ulica Košicka -  cho...'!J38</f>
        <v>0</v>
      </c>
      <c r="AZ99" s="82">
        <f>'05 - Ulica Košicka -  cho...'!F35</f>
        <v>0</v>
      </c>
      <c r="BA99" s="82">
        <f>'05 - Ulica Košicka -  cho...'!F36</f>
        <v>0</v>
      </c>
      <c r="BB99" s="82">
        <f>'05 - Ulica Košicka -  cho...'!F37</f>
        <v>0</v>
      </c>
      <c r="BC99" s="82">
        <f>'05 - Ulica Košicka -  cho...'!F38</f>
        <v>0</v>
      </c>
      <c r="BD99" s="84">
        <f>'05 - Ulica Košicka -  cho...'!F39</f>
        <v>0</v>
      </c>
      <c r="BT99" s="85" t="s">
        <v>82</v>
      </c>
      <c r="BV99" s="85" t="s">
        <v>76</v>
      </c>
      <c r="BW99" s="85" t="s">
        <v>95</v>
      </c>
      <c r="BX99" s="85" t="s">
        <v>4</v>
      </c>
      <c r="CL99" s="85" t="s">
        <v>1</v>
      </c>
      <c r="CM99" s="85" t="s">
        <v>74</v>
      </c>
    </row>
    <row r="100" spans="1:91" s="7" customFormat="1" ht="37.5" customHeight="1">
      <c r="A100" s="76" t="s">
        <v>78</v>
      </c>
      <c r="B100" s="77"/>
      <c r="C100" s="78"/>
      <c r="D100" s="187" t="s">
        <v>96</v>
      </c>
      <c r="E100" s="187"/>
      <c r="F100" s="187"/>
      <c r="G100" s="187"/>
      <c r="H100" s="187"/>
      <c r="I100" s="79"/>
      <c r="J100" s="187" t="s">
        <v>97</v>
      </c>
      <c r="K100" s="187"/>
      <c r="L100" s="187"/>
      <c r="M100" s="187"/>
      <c r="N100" s="187"/>
      <c r="O100" s="187"/>
      <c r="P100" s="187"/>
      <c r="Q100" s="187"/>
      <c r="R100" s="187"/>
      <c r="S100" s="187"/>
      <c r="T100" s="187"/>
      <c r="U100" s="187"/>
      <c r="V100" s="187"/>
      <c r="W100" s="187"/>
      <c r="X100" s="187"/>
      <c r="Y100" s="187"/>
      <c r="Z100" s="187"/>
      <c r="AA100" s="187"/>
      <c r="AB100" s="187"/>
      <c r="AC100" s="187"/>
      <c r="AD100" s="187"/>
      <c r="AE100" s="187"/>
      <c r="AF100" s="187"/>
      <c r="AG100" s="212">
        <f>'06 - Ulica Parkova -  cho...'!J32</f>
        <v>0</v>
      </c>
      <c r="AH100" s="213"/>
      <c r="AI100" s="213"/>
      <c r="AJ100" s="213"/>
      <c r="AK100" s="213"/>
      <c r="AL100" s="213"/>
      <c r="AM100" s="213"/>
      <c r="AN100" s="212">
        <f t="shared" si="0"/>
        <v>0</v>
      </c>
      <c r="AO100" s="213"/>
      <c r="AP100" s="213"/>
      <c r="AQ100" s="80" t="s">
        <v>81</v>
      </c>
      <c r="AR100" s="77"/>
      <c r="AS100" s="81">
        <v>0</v>
      </c>
      <c r="AT100" s="82">
        <f t="shared" si="1"/>
        <v>0</v>
      </c>
      <c r="AU100" s="83">
        <f>'06 - Ulica Parkova -  cho...'!P132</f>
        <v>0</v>
      </c>
      <c r="AV100" s="82">
        <f>'06 - Ulica Parkova -  cho...'!J35</f>
        <v>0</v>
      </c>
      <c r="AW100" s="82">
        <f>'06 - Ulica Parkova -  cho...'!J36</f>
        <v>0</v>
      </c>
      <c r="AX100" s="82">
        <f>'06 - Ulica Parkova -  cho...'!J37</f>
        <v>0</v>
      </c>
      <c r="AY100" s="82">
        <f>'06 - Ulica Parkova -  cho...'!J38</f>
        <v>0</v>
      </c>
      <c r="AZ100" s="82">
        <f>'06 - Ulica Parkova -  cho...'!F35</f>
        <v>0</v>
      </c>
      <c r="BA100" s="82">
        <f>'06 - Ulica Parkova -  cho...'!F36</f>
        <v>0</v>
      </c>
      <c r="BB100" s="82">
        <f>'06 - Ulica Parkova -  cho...'!F37</f>
        <v>0</v>
      </c>
      <c r="BC100" s="82">
        <f>'06 - Ulica Parkova -  cho...'!F38</f>
        <v>0</v>
      </c>
      <c r="BD100" s="84">
        <f>'06 - Ulica Parkova -  cho...'!F39</f>
        <v>0</v>
      </c>
      <c r="BT100" s="85" t="s">
        <v>82</v>
      </c>
      <c r="BV100" s="85" t="s">
        <v>76</v>
      </c>
      <c r="BW100" s="85" t="s">
        <v>98</v>
      </c>
      <c r="BX100" s="85" t="s">
        <v>4</v>
      </c>
      <c r="CL100" s="85" t="s">
        <v>1</v>
      </c>
      <c r="CM100" s="85" t="s">
        <v>74</v>
      </c>
    </row>
    <row r="101" spans="1:91" s="7" customFormat="1" ht="37.5" customHeight="1">
      <c r="A101" s="76" t="s">
        <v>78</v>
      </c>
      <c r="B101" s="77"/>
      <c r="C101" s="78"/>
      <c r="D101" s="187" t="s">
        <v>99</v>
      </c>
      <c r="E101" s="187"/>
      <c r="F101" s="187"/>
      <c r="G101" s="187"/>
      <c r="H101" s="187"/>
      <c r="I101" s="79"/>
      <c r="J101" s="187" t="s">
        <v>100</v>
      </c>
      <c r="K101" s="187"/>
      <c r="L101" s="187"/>
      <c r="M101" s="187"/>
      <c r="N101" s="187"/>
      <c r="O101" s="187"/>
      <c r="P101" s="187"/>
      <c r="Q101" s="187"/>
      <c r="R101" s="187"/>
      <c r="S101" s="187"/>
      <c r="T101" s="187"/>
      <c r="U101" s="187"/>
      <c r="V101" s="187"/>
      <c r="W101" s="187"/>
      <c r="X101" s="187"/>
      <c r="Y101" s="187"/>
      <c r="Z101" s="187"/>
      <c r="AA101" s="187"/>
      <c r="AB101" s="187"/>
      <c r="AC101" s="187"/>
      <c r="AD101" s="187"/>
      <c r="AE101" s="187"/>
      <c r="AF101" s="187"/>
      <c r="AG101" s="212">
        <f>'07 - Ulica Parkova  -  ch...'!J32</f>
        <v>0</v>
      </c>
      <c r="AH101" s="213"/>
      <c r="AI101" s="213"/>
      <c r="AJ101" s="213"/>
      <c r="AK101" s="213"/>
      <c r="AL101" s="213"/>
      <c r="AM101" s="213"/>
      <c r="AN101" s="212">
        <f t="shared" si="0"/>
        <v>0</v>
      </c>
      <c r="AO101" s="213"/>
      <c r="AP101" s="213"/>
      <c r="AQ101" s="80" t="s">
        <v>81</v>
      </c>
      <c r="AR101" s="77"/>
      <c r="AS101" s="81">
        <v>0</v>
      </c>
      <c r="AT101" s="82">
        <f t="shared" si="1"/>
        <v>0</v>
      </c>
      <c r="AU101" s="83">
        <f>'07 - Ulica Parkova  -  ch...'!P132</f>
        <v>0</v>
      </c>
      <c r="AV101" s="82">
        <f>'07 - Ulica Parkova  -  ch...'!J35</f>
        <v>0</v>
      </c>
      <c r="AW101" s="82">
        <f>'07 - Ulica Parkova  -  ch...'!J36</f>
        <v>0</v>
      </c>
      <c r="AX101" s="82">
        <f>'07 - Ulica Parkova  -  ch...'!J37</f>
        <v>0</v>
      </c>
      <c r="AY101" s="82">
        <f>'07 - Ulica Parkova  -  ch...'!J38</f>
        <v>0</v>
      </c>
      <c r="AZ101" s="82">
        <f>'07 - Ulica Parkova  -  ch...'!F35</f>
        <v>0</v>
      </c>
      <c r="BA101" s="82">
        <f>'07 - Ulica Parkova  -  ch...'!F36</f>
        <v>0</v>
      </c>
      <c r="BB101" s="82">
        <f>'07 - Ulica Parkova  -  ch...'!F37</f>
        <v>0</v>
      </c>
      <c r="BC101" s="82">
        <f>'07 - Ulica Parkova  -  ch...'!F38</f>
        <v>0</v>
      </c>
      <c r="BD101" s="84">
        <f>'07 - Ulica Parkova  -  ch...'!F39</f>
        <v>0</v>
      </c>
      <c r="BT101" s="85" t="s">
        <v>82</v>
      </c>
      <c r="BV101" s="85" t="s">
        <v>76</v>
      </c>
      <c r="BW101" s="85" t="s">
        <v>101</v>
      </c>
      <c r="BX101" s="85" t="s">
        <v>4</v>
      </c>
      <c r="CL101" s="85" t="s">
        <v>1</v>
      </c>
      <c r="CM101" s="85" t="s">
        <v>74</v>
      </c>
    </row>
    <row r="102" spans="1:91" s="7" customFormat="1" ht="37.5" customHeight="1">
      <c r="A102" s="76" t="s">
        <v>78</v>
      </c>
      <c r="B102" s="77"/>
      <c r="C102" s="78"/>
      <c r="D102" s="187" t="s">
        <v>102</v>
      </c>
      <c r="E102" s="187"/>
      <c r="F102" s="187"/>
      <c r="G102" s="187"/>
      <c r="H102" s="187"/>
      <c r="I102" s="79"/>
      <c r="J102" s="187" t="s">
        <v>103</v>
      </c>
      <c r="K102" s="187"/>
      <c r="L102" s="187"/>
      <c r="M102" s="187"/>
      <c r="N102" s="187"/>
      <c r="O102" s="187"/>
      <c r="P102" s="187"/>
      <c r="Q102" s="187"/>
      <c r="R102" s="187"/>
      <c r="S102" s="187"/>
      <c r="T102" s="187"/>
      <c r="U102" s="187"/>
      <c r="V102" s="187"/>
      <c r="W102" s="187"/>
      <c r="X102" s="187"/>
      <c r="Y102" s="187"/>
      <c r="Z102" s="187"/>
      <c r="AA102" s="187"/>
      <c r="AB102" s="187"/>
      <c r="AC102" s="187"/>
      <c r="AD102" s="187"/>
      <c r="AE102" s="187"/>
      <c r="AF102" s="187"/>
      <c r="AG102" s="212">
        <f>'08 - Rekonštrukcia  chodn...'!J32</f>
        <v>0</v>
      </c>
      <c r="AH102" s="213"/>
      <c r="AI102" s="213"/>
      <c r="AJ102" s="213"/>
      <c r="AK102" s="213"/>
      <c r="AL102" s="213"/>
      <c r="AM102" s="213"/>
      <c r="AN102" s="212">
        <f t="shared" si="0"/>
        <v>0</v>
      </c>
      <c r="AO102" s="213"/>
      <c r="AP102" s="213"/>
      <c r="AQ102" s="80" t="s">
        <v>81</v>
      </c>
      <c r="AR102" s="77"/>
      <c r="AS102" s="81">
        <v>0</v>
      </c>
      <c r="AT102" s="82">
        <f t="shared" si="1"/>
        <v>0</v>
      </c>
      <c r="AU102" s="83">
        <f>'08 - Rekonštrukcia  chodn...'!P130</f>
        <v>0</v>
      </c>
      <c r="AV102" s="82">
        <f>'08 - Rekonštrukcia  chodn...'!J35</f>
        <v>0</v>
      </c>
      <c r="AW102" s="82">
        <f>'08 - Rekonštrukcia  chodn...'!J36</f>
        <v>0</v>
      </c>
      <c r="AX102" s="82">
        <f>'08 - Rekonštrukcia  chodn...'!J37</f>
        <v>0</v>
      </c>
      <c r="AY102" s="82">
        <f>'08 - Rekonštrukcia  chodn...'!J38</f>
        <v>0</v>
      </c>
      <c r="AZ102" s="82">
        <f>'08 - Rekonštrukcia  chodn...'!F35</f>
        <v>0</v>
      </c>
      <c r="BA102" s="82">
        <f>'08 - Rekonštrukcia  chodn...'!F36</f>
        <v>0</v>
      </c>
      <c r="BB102" s="82">
        <f>'08 - Rekonštrukcia  chodn...'!F37</f>
        <v>0</v>
      </c>
      <c r="BC102" s="82">
        <f>'08 - Rekonštrukcia  chodn...'!F38</f>
        <v>0</v>
      </c>
      <c r="BD102" s="84">
        <f>'08 - Rekonštrukcia  chodn...'!F39</f>
        <v>0</v>
      </c>
      <c r="BT102" s="85" t="s">
        <v>82</v>
      </c>
      <c r="BV102" s="85" t="s">
        <v>76</v>
      </c>
      <c r="BW102" s="85" t="s">
        <v>104</v>
      </c>
      <c r="BX102" s="85" t="s">
        <v>4</v>
      </c>
      <c r="CL102" s="85" t="s">
        <v>1</v>
      </c>
      <c r="CM102" s="85" t="s">
        <v>74</v>
      </c>
    </row>
    <row r="103" spans="1:91" s="7" customFormat="1" ht="37.5" customHeight="1">
      <c r="A103" s="76" t="s">
        <v>78</v>
      </c>
      <c r="B103" s="77"/>
      <c r="C103" s="78"/>
      <c r="D103" s="187" t="s">
        <v>105</v>
      </c>
      <c r="E103" s="187"/>
      <c r="F103" s="187"/>
      <c r="G103" s="187"/>
      <c r="H103" s="187"/>
      <c r="I103" s="79"/>
      <c r="J103" s="187" t="s">
        <v>106</v>
      </c>
      <c r="K103" s="187"/>
      <c r="L103" s="187"/>
      <c r="M103" s="187"/>
      <c r="N103" s="187"/>
      <c r="O103" s="187"/>
      <c r="P103" s="187"/>
      <c r="Q103" s="187"/>
      <c r="R103" s="187"/>
      <c r="S103" s="187"/>
      <c r="T103" s="187"/>
      <c r="U103" s="187"/>
      <c r="V103" s="187"/>
      <c r="W103" s="187"/>
      <c r="X103" s="187"/>
      <c r="Y103" s="187"/>
      <c r="Z103" s="187"/>
      <c r="AA103" s="187"/>
      <c r="AB103" s="187"/>
      <c r="AC103" s="187"/>
      <c r="AD103" s="187"/>
      <c r="AE103" s="187"/>
      <c r="AF103" s="187"/>
      <c r="AG103" s="212">
        <f>'09 - Ulica Berehovská - r...'!J32</f>
        <v>0</v>
      </c>
      <c r="AH103" s="213"/>
      <c r="AI103" s="213"/>
      <c r="AJ103" s="213"/>
      <c r="AK103" s="213"/>
      <c r="AL103" s="213"/>
      <c r="AM103" s="213"/>
      <c r="AN103" s="212">
        <f t="shared" si="0"/>
        <v>0</v>
      </c>
      <c r="AO103" s="213"/>
      <c r="AP103" s="213"/>
      <c r="AQ103" s="80" t="s">
        <v>81</v>
      </c>
      <c r="AR103" s="77"/>
      <c r="AS103" s="81">
        <v>0</v>
      </c>
      <c r="AT103" s="82">
        <f t="shared" si="1"/>
        <v>0</v>
      </c>
      <c r="AU103" s="83">
        <f>'09 - Ulica Berehovská - r...'!P131</f>
        <v>0</v>
      </c>
      <c r="AV103" s="82">
        <f>'09 - Ulica Berehovská - r...'!J35</f>
        <v>0</v>
      </c>
      <c r="AW103" s="82">
        <f>'09 - Ulica Berehovská - r...'!J36</f>
        <v>0</v>
      </c>
      <c r="AX103" s="82">
        <f>'09 - Ulica Berehovská - r...'!J37</f>
        <v>0</v>
      </c>
      <c r="AY103" s="82">
        <f>'09 - Ulica Berehovská - r...'!J38</f>
        <v>0</v>
      </c>
      <c r="AZ103" s="82">
        <f>'09 - Ulica Berehovská - r...'!F35</f>
        <v>0</v>
      </c>
      <c r="BA103" s="82">
        <f>'09 - Ulica Berehovská - r...'!F36</f>
        <v>0</v>
      </c>
      <c r="BB103" s="82">
        <f>'09 - Ulica Berehovská - r...'!F37</f>
        <v>0</v>
      </c>
      <c r="BC103" s="82">
        <f>'09 - Ulica Berehovská - r...'!F38</f>
        <v>0</v>
      </c>
      <c r="BD103" s="84">
        <f>'09 - Ulica Berehovská - r...'!F39</f>
        <v>0</v>
      </c>
      <c r="BT103" s="85" t="s">
        <v>82</v>
      </c>
      <c r="BV103" s="85" t="s">
        <v>76</v>
      </c>
      <c r="BW103" s="85" t="s">
        <v>107</v>
      </c>
      <c r="BX103" s="85" t="s">
        <v>4</v>
      </c>
      <c r="CL103" s="85" t="s">
        <v>1</v>
      </c>
      <c r="CM103" s="85" t="s">
        <v>74</v>
      </c>
    </row>
    <row r="104" spans="1:91" s="7" customFormat="1" ht="37.5" customHeight="1">
      <c r="A104" s="76" t="s">
        <v>78</v>
      </c>
      <c r="B104" s="77"/>
      <c r="C104" s="78"/>
      <c r="D104" s="187" t="s">
        <v>108</v>
      </c>
      <c r="E104" s="187"/>
      <c r="F104" s="187"/>
      <c r="G104" s="187"/>
      <c r="H104" s="187"/>
      <c r="I104" s="79"/>
      <c r="J104" s="187" t="s">
        <v>109</v>
      </c>
      <c r="K104" s="187"/>
      <c r="L104" s="187"/>
      <c r="M104" s="187"/>
      <c r="N104" s="187"/>
      <c r="O104" s="187"/>
      <c r="P104" s="187"/>
      <c r="Q104" s="187"/>
      <c r="R104" s="187"/>
      <c r="S104" s="187"/>
      <c r="T104" s="187"/>
      <c r="U104" s="187"/>
      <c r="V104" s="187"/>
      <c r="W104" s="187"/>
      <c r="X104" s="187"/>
      <c r="Y104" s="187"/>
      <c r="Z104" s="187"/>
      <c r="AA104" s="187"/>
      <c r="AB104" s="187"/>
      <c r="AC104" s="187"/>
      <c r="AD104" s="187"/>
      <c r="AE104" s="187"/>
      <c r="AF104" s="187"/>
      <c r="AG104" s="212">
        <f>'10 - Ulica Kutnohorská - ...'!J32</f>
        <v>0</v>
      </c>
      <c r="AH104" s="213"/>
      <c r="AI104" s="213"/>
      <c r="AJ104" s="213"/>
      <c r="AK104" s="213"/>
      <c r="AL104" s="213"/>
      <c r="AM104" s="213"/>
      <c r="AN104" s="212">
        <f t="shared" si="0"/>
        <v>0</v>
      </c>
      <c r="AO104" s="213"/>
      <c r="AP104" s="213"/>
      <c r="AQ104" s="80" t="s">
        <v>81</v>
      </c>
      <c r="AR104" s="77"/>
      <c r="AS104" s="86">
        <v>0</v>
      </c>
      <c r="AT104" s="87">
        <f t="shared" si="1"/>
        <v>0</v>
      </c>
      <c r="AU104" s="88">
        <f>'10 - Ulica Kutnohorská - ...'!P132</f>
        <v>0</v>
      </c>
      <c r="AV104" s="87">
        <f>'10 - Ulica Kutnohorská - ...'!J35</f>
        <v>0</v>
      </c>
      <c r="AW104" s="87">
        <f>'10 - Ulica Kutnohorská - ...'!J36</f>
        <v>0</v>
      </c>
      <c r="AX104" s="87">
        <f>'10 - Ulica Kutnohorská - ...'!J37</f>
        <v>0</v>
      </c>
      <c r="AY104" s="87">
        <f>'10 - Ulica Kutnohorská - ...'!J38</f>
        <v>0</v>
      </c>
      <c r="AZ104" s="87">
        <f>'10 - Ulica Kutnohorská - ...'!F35</f>
        <v>0</v>
      </c>
      <c r="BA104" s="87">
        <f>'10 - Ulica Kutnohorská - ...'!F36</f>
        <v>0</v>
      </c>
      <c r="BB104" s="87">
        <f>'10 - Ulica Kutnohorská - ...'!F37</f>
        <v>0</v>
      </c>
      <c r="BC104" s="87">
        <f>'10 - Ulica Kutnohorská - ...'!F38</f>
        <v>0</v>
      </c>
      <c r="BD104" s="89">
        <f>'10 - Ulica Kutnohorská - ...'!F39</f>
        <v>0</v>
      </c>
      <c r="BT104" s="85" t="s">
        <v>82</v>
      </c>
      <c r="BV104" s="85" t="s">
        <v>76</v>
      </c>
      <c r="BW104" s="85" t="s">
        <v>110</v>
      </c>
      <c r="BX104" s="85" t="s">
        <v>4</v>
      </c>
      <c r="CL104" s="85" t="s">
        <v>1</v>
      </c>
      <c r="CM104" s="85" t="s">
        <v>74</v>
      </c>
    </row>
    <row r="105" spans="1:91" s="2" customFormat="1" ht="30" customHeight="1">
      <c r="A105" s="29"/>
      <c r="B105" s="30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30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</row>
    <row r="106" spans="1:91" s="2" customFormat="1" ht="6.95" customHeight="1">
      <c r="A106" s="29"/>
      <c r="B106" s="44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30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</row>
  </sheetData>
  <mergeCells count="78">
    <mergeCell ref="AG104:AM104"/>
    <mergeCell ref="AG96:AM96"/>
    <mergeCell ref="AG98:AM98"/>
    <mergeCell ref="AM87:AN87"/>
    <mergeCell ref="AM89:AP89"/>
    <mergeCell ref="AM90:AP90"/>
    <mergeCell ref="AN104:AP104"/>
    <mergeCell ref="AN103:AP103"/>
    <mergeCell ref="AN97:AP97"/>
    <mergeCell ref="AN92:AP92"/>
    <mergeCell ref="AN102:AP102"/>
    <mergeCell ref="AN101:AP101"/>
    <mergeCell ref="AN96:AP96"/>
    <mergeCell ref="AN100:AP100"/>
    <mergeCell ref="AN98:AP98"/>
    <mergeCell ref="AN99:AP99"/>
    <mergeCell ref="AR2:BE2"/>
    <mergeCell ref="AG103:AM103"/>
    <mergeCell ref="AG102:AM102"/>
    <mergeCell ref="AG92:AM92"/>
    <mergeCell ref="AG100:AM100"/>
    <mergeCell ref="AG95:AM95"/>
    <mergeCell ref="AG99:AM99"/>
    <mergeCell ref="AG101:AM101"/>
    <mergeCell ref="AG97:AM97"/>
    <mergeCell ref="AN95:AP95"/>
    <mergeCell ref="AS89:AT91"/>
    <mergeCell ref="AN94:AP94"/>
    <mergeCell ref="AK33:AO33"/>
    <mergeCell ref="L33:P33"/>
    <mergeCell ref="W33:AE33"/>
    <mergeCell ref="AK35:AO35"/>
    <mergeCell ref="X35:AB35"/>
    <mergeCell ref="W30:AE30"/>
    <mergeCell ref="L31:P31"/>
    <mergeCell ref="W31:AE31"/>
    <mergeCell ref="AK31:AO31"/>
    <mergeCell ref="AK32:AO32"/>
    <mergeCell ref="L32:P32"/>
    <mergeCell ref="W32:AE32"/>
    <mergeCell ref="L85:AO85"/>
    <mergeCell ref="AG94:AM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D102:H102"/>
    <mergeCell ref="D103:H103"/>
    <mergeCell ref="D104:H104"/>
    <mergeCell ref="I92:AF92"/>
    <mergeCell ref="J101:AF101"/>
    <mergeCell ref="J100:AF100"/>
    <mergeCell ref="J102:AF102"/>
    <mergeCell ref="J103:AF103"/>
    <mergeCell ref="J99:AF99"/>
    <mergeCell ref="J97:AF97"/>
    <mergeCell ref="J98:AF98"/>
    <mergeCell ref="J104:AF104"/>
    <mergeCell ref="J96:AF96"/>
    <mergeCell ref="J95:AF95"/>
    <mergeCell ref="C92:G92"/>
    <mergeCell ref="D101:H101"/>
    <mergeCell ref="D98:H98"/>
    <mergeCell ref="D95:H95"/>
    <mergeCell ref="D99:H99"/>
    <mergeCell ref="D100:H100"/>
    <mergeCell ref="D96:H96"/>
    <mergeCell ref="D97:H97"/>
  </mergeCells>
  <hyperlinks>
    <hyperlink ref="A95" location="'01 - Rekonštrukcia  spevn...'!C2" display="/"/>
    <hyperlink ref="A96" location="'02 - Rekonštrukcia  chodn...'!C2" display="/"/>
    <hyperlink ref="A97" location="'03 - Ulica Kukučínova -  ...'!C2" display="/"/>
    <hyperlink ref="A98" location="'04 - Ulica Košicka -  cho...'!C2" display="/"/>
    <hyperlink ref="A99" location="'05 - Ulica Košicka -  cho...'!C2" display="/"/>
    <hyperlink ref="A100" location="'06 - Ulica Parkova -  cho...'!C2" display="/"/>
    <hyperlink ref="A101" location="'07 - Ulica Parkova  -  ch...'!C2" display="/"/>
    <hyperlink ref="A102" location="'08 - Rekonštrukcia  chodn...'!C2" display="/"/>
    <hyperlink ref="A103" location="'09 - Ulica Berehovská - r...'!C2" display="/"/>
    <hyperlink ref="A104" location="'10 - Ulica Kutnohorská - 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6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1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4" t="s">
        <v>83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74</v>
      </c>
    </row>
    <row r="4" spans="1:46" s="1" customFormat="1" ht="24.95" customHeight="1">
      <c r="B4" s="17"/>
      <c r="D4" s="18" t="s">
        <v>111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Rekonštrukcia mestských chodníkov a spevnených plôch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112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customHeight="1">
      <c r="A9" s="29"/>
      <c r="B9" s="30"/>
      <c r="C9" s="29"/>
      <c r="D9" s="29"/>
      <c r="E9" s="189" t="s">
        <v>113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13. 8. 2020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24</v>
      </c>
      <c r="F15" s="29"/>
      <c r="G15" s="29"/>
      <c r="H15" s="29"/>
      <c r="I15" s="24" t="s">
        <v>25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195"/>
      <c r="G18" s="195"/>
      <c r="H18" s="195"/>
      <c r="I18" s="24" t="s">
        <v>25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33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00" t="s">
        <v>1</v>
      </c>
      <c r="F27" s="200"/>
      <c r="G27" s="200"/>
      <c r="H27" s="200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114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115</v>
      </c>
      <c r="E31" s="29"/>
      <c r="F31" s="29"/>
      <c r="G31" s="29"/>
      <c r="H31" s="29"/>
      <c r="I31" s="29"/>
      <c r="J31" s="94">
        <f>J105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34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36</v>
      </c>
      <c r="G34" s="29"/>
      <c r="H34" s="29"/>
      <c r="I34" s="33" t="s">
        <v>35</v>
      </c>
      <c r="J34" s="33" t="s">
        <v>37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38</v>
      </c>
      <c r="E35" s="24" t="s">
        <v>39</v>
      </c>
      <c r="F35" s="98">
        <f>ROUND((SUM(BE105:BE112) + SUM(BE132:BE155)),  2)</f>
        <v>0</v>
      </c>
      <c r="G35" s="29"/>
      <c r="H35" s="29"/>
      <c r="I35" s="99">
        <v>0.2</v>
      </c>
      <c r="J35" s="98">
        <f>ROUND(((SUM(BE105:BE112) + SUM(BE132:BE155))*I35),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40</v>
      </c>
      <c r="F36" s="98">
        <f>ROUND((SUM(BF105:BF112) + SUM(BF132:BF155)),  2)</f>
        <v>0</v>
      </c>
      <c r="G36" s="29"/>
      <c r="H36" s="29"/>
      <c r="I36" s="99">
        <v>0.2</v>
      </c>
      <c r="J36" s="98">
        <f>ROUND(((SUM(BF105:BF112) + SUM(BF132:BF155))*I36),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41</v>
      </c>
      <c r="F37" s="98">
        <f>ROUND((SUM(BG105:BG112) + SUM(BG132:BG155)),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42</v>
      </c>
      <c r="F38" s="98">
        <f>ROUND((SUM(BH105:BH112) + SUM(BH132:BH155)),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43</v>
      </c>
      <c r="F39" s="98">
        <f>ROUND((SUM(BI105:BI112) + SUM(BI132:BI155)),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44</v>
      </c>
      <c r="E41" s="57"/>
      <c r="F41" s="57"/>
      <c r="G41" s="102" t="s">
        <v>45</v>
      </c>
      <c r="H41" s="103" t="s">
        <v>46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49</v>
      </c>
      <c r="E61" s="32"/>
      <c r="F61" s="106" t="s">
        <v>50</v>
      </c>
      <c r="G61" s="42" t="s">
        <v>49</v>
      </c>
      <c r="H61" s="32"/>
      <c r="I61" s="32"/>
      <c r="J61" s="107" t="s">
        <v>50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49</v>
      </c>
      <c r="E76" s="32"/>
      <c r="F76" s="106" t="s">
        <v>50</v>
      </c>
      <c r="G76" s="42" t="s">
        <v>49</v>
      </c>
      <c r="H76" s="32"/>
      <c r="I76" s="32"/>
      <c r="J76" s="107" t="s">
        <v>50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116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Rekonštrukcia mestských chodníkov a spevnených plôch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112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customHeight="1">
      <c r="A87" s="29"/>
      <c r="B87" s="30"/>
      <c r="C87" s="29"/>
      <c r="D87" s="29"/>
      <c r="E87" s="189" t="str">
        <f>E9</f>
        <v>01 - Rekonštrukcia  spevnených plôch v areáli Mestskej plavarne (plocha 760 m2)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13. 8. 2020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22</v>
      </c>
      <c r="D91" s="29"/>
      <c r="E91" s="29"/>
      <c r="F91" s="22" t="str">
        <f>E15</f>
        <v xml:space="preserve">Mesto Trebišov </v>
      </c>
      <c r="G91" s="29"/>
      <c r="H91" s="29"/>
      <c r="I91" s="24" t="s">
        <v>28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117</v>
      </c>
      <c r="D94" s="100"/>
      <c r="E94" s="100"/>
      <c r="F94" s="100"/>
      <c r="G94" s="100"/>
      <c r="H94" s="100"/>
      <c r="I94" s="100"/>
      <c r="J94" s="109" t="s">
        <v>118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119</v>
      </c>
      <c r="D96" s="29"/>
      <c r="E96" s="29"/>
      <c r="F96" s="29"/>
      <c r="G96" s="29"/>
      <c r="H96" s="29"/>
      <c r="I96" s="29"/>
      <c r="J96" s="68">
        <f>J132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120</v>
      </c>
    </row>
    <row r="97" spans="1:65" s="9" customFormat="1" ht="24.95" customHeight="1">
      <c r="B97" s="111"/>
      <c r="D97" s="112" t="s">
        <v>121</v>
      </c>
      <c r="E97" s="113"/>
      <c r="F97" s="113"/>
      <c r="G97" s="113"/>
      <c r="H97" s="113"/>
      <c r="I97" s="113"/>
      <c r="J97" s="114">
        <f>J133</f>
        <v>0</v>
      </c>
      <c r="L97" s="111"/>
    </row>
    <row r="98" spans="1:65" s="10" customFormat="1" ht="19.899999999999999" customHeight="1">
      <c r="B98" s="115"/>
      <c r="D98" s="116" t="s">
        <v>122</v>
      </c>
      <c r="E98" s="117"/>
      <c r="F98" s="117"/>
      <c r="G98" s="117"/>
      <c r="H98" s="117"/>
      <c r="I98" s="117"/>
      <c r="J98" s="118">
        <f>J134</f>
        <v>0</v>
      </c>
      <c r="L98" s="115"/>
    </row>
    <row r="99" spans="1:65" s="10" customFormat="1" ht="19.899999999999999" customHeight="1">
      <c r="B99" s="115"/>
      <c r="D99" s="116" t="s">
        <v>123</v>
      </c>
      <c r="E99" s="117"/>
      <c r="F99" s="117"/>
      <c r="G99" s="117"/>
      <c r="H99" s="117"/>
      <c r="I99" s="117"/>
      <c r="J99" s="118">
        <f>J140</f>
        <v>0</v>
      </c>
      <c r="L99" s="115"/>
    </row>
    <row r="100" spans="1:65" s="10" customFormat="1" ht="19.899999999999999" customHeight="1">
      <c r="B100" s="115"/>
      <c r="D100" s="116" t="s">
        <v>124</v>
      </c>
      <c r="E100" s="117"/>
      <c r="F100" s="117"/>
      <c r="G100" s="117"/>
      <c r="H100" s="117"/>
      <c r="I100" s="117"/>
      <c r="J100" s="118">
        <f>J142</f>
        <v>0</v>
      </c>
      <c r="L100" s="115"/>
    </row>
    <row r="101" spans="1:65" s="10" customFormat="1" ht="19.899999999999999" customHeight="1">
      <c r="B101" s="115"/>
      <c r="D101" s="116" t="s">
        <v>125</v>
      </c>
      <c r="E101" s="117"/>
      <c r="F101" s="117"/>
      <c r="G101" s="117"/>
      <c r="H101" s="117"/>
      <c r="I101" s="117"/>
      <c r="J101" s="118">
        <f>J146</f>
        <v>0</v>
      </c>
      <c r="L101" s="115"/>
    </row>
    <row r="102" spans="1:65" s="10" customFormat="1" ht="19.899999999999999" customHeight="1">
      <c r="B102" s="115"/>
      <c r="D102" s="116" t="s">
        <v>126</v>
      </c>
      <c r="E102" s="117"/>
      <c r="F102" s="117"/>
      <c r="G102" s="117"/>
      <c r="H102" s="117"/>
      <c r="I102" s="117"/>
      <c r="J102" s="118">
        <f>J154</f>
        <v>0</v>
      </c>
      <c r="L102" s="115"/>
    </row>
    <row r="103" spans="1:65" s="2" customFormat="1" ht="21.7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6.95" customHeight="1">
      <c r="A104" s="29"/>
      <c r="B104" s="30"/>
      <c r="C104" s="29"/>
      <c r="D104" s="29"/>
      <c r="E104" s="29"/>
      <c r="F104" s="29"/>
      <c r="G104" s="29"/>
      <c r="H104" s="29"/>
      <c r="I104" s="29"/>
      <c r="J104" s="29"/>
      <c r="K104" s="29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29.25" customHeight="1">
      <c r="A105" s="29"/>
      <c r="B105" s="30"/>
      <c r="C105" s="110" t="s">
        <v>127</v>
      </c>
      <c r="D105" s="29"/>
      <c r="E105" s="29"/>
      <c r="F105" s="29"/>
      <c r="G105" s="29"/>
      <c r="H105" s="29"/>
      <c r="I105" s="29"/>
      <c r="J105" s="119">
        <f>ROUND(J106 + J107 + J108 + J109 + J110 + J111,2)</f>
        <v>0</v>
      </c>
      <c r="K105" s="29"/>
      <c r="L105" s="39"/>
      <c r="N105" s="120" t="s">
        <v>38</v>
      </c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65" s="2" customFormat="1" ht="18" customHeight="1">
      <c r="A106" s="29"/>
      <c r="B106" s="121"/>
      <c r="C106" s="122"/>
      <c r="D106" s="228" t="s">
        <v>128</v>
      </c>
      <c r="E106" s="229"/>
      <c r="F106" s="229"/>
      <c r="G106" s="122"/>
      <c r="H106" s="122"/>
      <c r="I106" s="122"/>
      <c r="J106" s="124">
        <v>0</v>
      </c>
      <c r="K106" s="122"/>
      <c r="L106" s="125"/>
      <c r="M106" s="126"/>
      <c r="N106" s="127" t="s">
        <v>40</v>
      </c>
      <c r="O106" s="126"/>
      <c r="P106" s="126"/>
      <c r="Q106" s="126"/>
      <c r="R106" s="126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8" t="s">
        <v>129</v>
      </c>
      <c r="AZ106" s="126"/>
      <c r="BA106" s="126"/>
      <c r="BB106" s="126"/>
      <c r="BC106" s="126"/>
      <c r="BD106" s="126"/>
      <c r="BE106" s="129">
        <f t="shared" ref="BE106:BE111" si="0">IF(N106="základná",J106,0)</f>
        <v>0</v>
      </c>
      <c r="BF106" s="129">
        <f t="shared" ref="BF106:BF111" si="1">IF(N106="znížená",J106,0)</f>
        <v>0</v>
      </c>
      <c r="BG106" s="129">
        <f t="shared" ref="BG106:BG111" si="2">IF(N106="zákl. prenesená",J106,0)</f>
        <v>0</v>
      </c>
      <c r="BH106" s="129">
        <f t="shared" ref="BH106:BH111" si="3">IF(N106="zníž. prenesená",J106,0)</f>
        <v>0</v>
      </c>
      <c r="BI106" s="129">
        <f t="shared" ref="BI106:BI111" si="4">IF(N106="nulová",J106,0)</f>
        <v>0</v>
      </c>
      <c r="BJ106" s="128" t="s">
        <v>130</v>
      </c>
      <c r="BK106" s="126"/>
      <c r="BL106" s="126"/>
      <c r="BM106" s="126"/>
    </row>
    <row r="107" spans="1:65" s="2" customFormat="1" ht="18" customHeight="1">
      <c r="A107" s="29"/>
      <c r="B107" s="121"/>
      <c r="C107" s="122"/>
      <c r="D107" s="228" t="s">
        <v>131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40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129</v>
      </c>
      <c r="AZ107" s="126"/>
      <c r="BA107" s="126"/>
      <c r="BB107" s="126"/>
      <c r="BC107" s="126"/>
      <c r="BD107" s="126"/>
      <c r="BE107" s="129">
        <f t="shared" si="0"/>
        <v>0</v>
      </c>
      <c r="BF107" s="129">
        <f t="shared" si="1"/>
        <v>0</v>
      </c>
      <c r="BG107" s="129">
        <f t="shared" si="2"/>
        <v>0</v>
      </c>
      <c r="BH107" s="129">
        <f t="shared" si="3"/>
        <v>0</v>
      </c>
      <c r="BI107" s="129">
        <f t="shared" si="4"/>
        <v>0</v>
      </c>
      <c r="BJ107" s="128" t="s">
        <v>130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132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40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129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130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133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40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129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130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228" t="s">
        <v>134</v>
      </c>
      <c r="E110" s="229"/>
      <c r="F110" s="229"/>
      <c r="G110" s="122"/>
      <c r="H110" s="122"/>
      <c r="I110" s="122"/>
      <c r="J110" s="124">
        <v>0</v>
      </c>
      <c r="K110" s="122"/>
      <c r="L110" s="125"/>
      <c r="M110" s="126"/>
      <c r="N110" s="127" t="s">
        <v>40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129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130</v>
      </c>
      <c r="BK110" s="126"/>
      <c r="BL110" s="126"/>
      <c r="BM110" s="126"/>
    </row>
    <row r="111" spans="1:65" s="2" customFormat="1" ht="18" customHeight="1">
      <c r="A111" s="29"/>
      <c r="B111" s="121"/>
      <c r="C111" s="122"/>
      <c r="D111" s="123" t="s">
        <v>135</v>
      </c>
      <c r="E111" s="122"/>
      <c r="F111" s="122"/>
      <c r="G111" s="122"/>
      <c r="H111" s="122"/>
      <c r="I111" s="122"/>
      <c r="J111" s="124">
        <f>ROUND(J30*T111,2)</f>
        <v>0</v>
      </c>
      <c r="K111" s="122"/>
      <c r="L111" s="125"/>
      <c r="M111" s="126"/>
      <c r="N111" s="127" t="s">
        <v>40</v>
      </c>
      <c r="O111" s="126"/>
      <c r="P111" s="126"/>
      <c r="Q111" s="126"/>
      <c r="R111" s="126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8" t="s">
        <v>136</v>
      </c>
      <c r="AZ111" s="126"/>
      <c r="BA111" s="126"/>
      <c r="BB111" s="126"/>
      <c r="BC111" s="126"/>
      <c r="BD111" s="126"/>
      <c r="BE111" s="129">
        <f t="shared" si="0"/>
        <v>0</v>
      </c>
      <c r="BF111" s="129">
        <f t="shared" si="1"/>
        <v>0</v>
      </c>
      <c r="BG111" s="129">
        <f t="shared" si="2"/>
        <v>0</v>
      </c>
      <c r="BH111" s="129">
        <f t="shared" si="3"/>
        <v>0</v>
      </c>
      <c r="BI111" s="129">
        <f t="shared" si="4"/>
        <v>0</v>
      </c>
      <c r="BJ111" s="128" t="s">
        <v>130</v>
      </c>
      <c r="BK111" s="126"/>
      <c r="BL111" s="126"/>
      <c r="BM111" s="126"/>
    </row>
    <row r="112" spans="1:65" s="2" customFormat="1" ht="11.25">
      <c r="A112" s="29"/>
      <c r="B112" s="30"/>
      <c r="C112" s="29"/>
      <c r="D112" s="29"/>
      <c r="E112" s="29"/>
      <c r="F112" s="29"/>
      <c r="G112" s="29"/>
      <c r="H112" s="29"/>
      <c r="I112" s="29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s="2" customFormat="1" ht="29.25" customHeight="1">
      <c r="A113" s="29"/>
      <c r="B113" s="30"/>
      <c r="C113" s="130" t="s">
        <v>137</v>
      </c>
      <c r="D113" s="100"/>
      <c r="E113" s="100"/>
      <c r="F113" s="100"/>
      <c r="G113" s="100"/>
      <c r="H113" s="100"/>
      <c r="I113" s="100"/>
      <c r="J113" s="131">
        <f>ROUND(J96+J105,2)</f>
        <v>0</v>
      </c>
      <c r="K113" s="100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31" s="2" customFormat="1" ht="6.95" customHeight="1">
      <c r="A114" s="29"/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8" spans="1:31" s="2" customFormat="1" ht="6.95" customHeight="1">
      <c r="A118" s="29"/>
      <c r="B118" s="46"/>
      <c r="C118" s="47"/>
      <c r="D118" s="47"/>
      <c r="E118" s="47"/>
      <c r="F118" s="47"/>
      <c r="G118" s="47"/>
      <c r="H118" s="47"/>
      <c r="I118" s="47"/>
      <c r="J118" s="47"/>
      <c r="K118" s="47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24.95" customHeight="1">
      <c r="A119" s="29"/>
      <c r="B119" s="30"/>
      <c r="C119" s="18" t="s">
        <v>138</v>
      </c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6.9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2" customHeight="1">
      <c r="A121" s="29"/>
      <c r="B121" s="30"/>
      <c r="C121" s="24" t="s">
        <v>14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6.5" customHeight="1">
      <c r="A122" s="29"/>
      <c r="B122" s="30"/>
      <c r="C122" s="29"/>
      <c r="D122" s="29"/>
      <c r="E122" s="224" t="str">
        <f>E7</f>
        <v>Rekonštrukcia mestských chodníkov a spevnených plôch</v>
      </c>
      <c r="F122" s="225"/>
      <c r="G122" s="225"/>
      <c r="H122" s="225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2" customHeight="1">
      <c r="A123" s="29"/>
      <c r="B123" s="30"/>
      <c r="C123" s="24" t="s">
        <v>112</v>
      </c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24.75" customHeight="1">
      <c r="A124" s="29"/>
      <c r="B124" s="30"/>
      <c r="C124" s="29"/>
      <c r="D124" s="29"/>
      <c r="E124" s="189" t="str">
        <f>E9</f>
        <v>01 - Rekonštrukcia  spevnených plôch v areáli Mestskej plavarne (plocha 760 m2)</v>
      </c>
      <c r="F124" s="226"/>
      <c r="G124" s="226"/>
      <c r="H124" s="226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6.95" customHeight="1">
      <c r="A125" s="29"/>
      <c r="B125" s="30"/>
      <c r="C125" s="29"/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12" customHeight="1">
      <c r="A126" s="29"/>
      <c r="B126" s="30"/>
      <c r="C126" s="24" t="s">
        <v>18</v>
      </c>
      <c r="D126" s="29"/>
      <c r="E126" s="29"/>
      <c r="F126" s="22" t="str">
        <f>F12</f>
        <v xml:space="preserve">Trebišov </v>
      </c>
      <c r="G126" s="29"/>
      <c r="H126" s="29"/>
      <c r="I126" s="24" t="s">
        <v>20</v>
      </c>
      <c r="J126" s="52" t="str">
        <f>IF(J12="","",J12)</f>
        <v>13. 8. 2020</v>
      </c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6.95" customHeight="1">
      <c r="A127" s="29"/>
      <c r="B127" s="30"/>
      <c r="C127" s="29"/>
      <c r="D127" s="29"/>
      <c r="E127" s="29"/>
      <c r="F127" s="29"/>
      <c r="G127" s="29"/>
      <c r="H127" s="29"/>
      <c r="I127" s="2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15.2" customHeight="1">
      <c r="A128" s="29"/>
      <c r="B128" s="30"/>
      <c r="C128" s="24" t="s">
        <v>22</v>
      </c>
      <c r="D128" s="29"/>
      <c r="E128" s="29"/>
      <c r="F128" s="22" t="str">
        <f>E15</f>
        <v xml:space="preserve">Mesto Trebišov </v>
      </c>
      <c r="G128" s="29"/>
      <c r="H128" s="29"/>
      <c r="I128" s="24" t="s">
        <v>28</v>
      </c>
      <c r="J128" s="27" t="str">
        <f>E21</f>
        <v xml:space="preserve"> 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5.2" customHeight="1">
      <c r="A129" s="29"/>
      <c r="B129" s="30"/>
      <c r="C129" s="24" t="s">
        <v>26</v>
      </c>
      <c r="D129" s="29"/>
      <c r="E129" s="29"/>
      <c r="F129" s="22" t="str">
        <f>IF(E18="","",E18)</f>
        <v>Vyplň údaj</v>
      </c>
      <c r="G129" s="29"/>
      <c r="H129" s="29"/>
      <c r="I129" s="24" t="s">
        <v>32</v>
      </c>
      <c r="J129" s="27" t="str">
        <f>E24</f>
        <v xml:space="preserve"> </v>
      </c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10.35" customHeight="1">
      <c r="A130" s="29"/>
      <c r="B130" s="30"/>
      <c r="C130" s="29"/>
      <c r="D130" s="29"/>
      <c r="E130" s="29"/>
      <c r="F130" s="29"/>
      <c r="G130" s="29"/>
      <c r="H130" s="29"/>
      <c r="I130" s="29"/>
      <c r="J130" s="29"/>
      <c r="K130" s="29"/>
      <c r="L130" s="3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11" customFormat="1" ht="29.25" customHeight="1">
      <c r="A131" s="132"/>
      <c r="B131" s="133"/>
      <c r="C131" s="134" t="s">
        <v>139</v>
      </c>
      <c r="D131" s="135" t="s">
        <v>59</v>
      </c>
      <c r="E131" s="135" t="s">
        <v>55</v>
      </c>
      <c r="F131" s="135" t="s">
        <v>56</v>
      </c>
      <c r="G131" s="135" t="s">
        <v>140</v>
      </c>
      <c r="H131" s="135" t="s">
        <v>141</v>
      </c>
      <c r="I131" s="135" t="s">
        <v>142</v>
      </c>
      <c r="J131" s="136" t="s">
        <v>118</v>
      </c>
      <c r="K131" s="137" t="s">
        <v>143</v>
      </c>
      <c r="L131" s="138"/>
      <c r="M131" s="59" t="s">
        <v>1</v>
      </c>
      <c r="N131" s="60" t="s">
        <v>38</v>
      </c>
      <c r="O131" s="60" t="s">
        <v>144</v>
      </c>
      <c r="P131" s="60" t="s">
        <v>145</v>
      </c>
      <c r="Q131" s="60" t="s">
        <v>146</v>
      </c>
      <c r="R131" s="60" t="s">
        <v>147</v>
      </c>
      <c r="S131" s="60" t="s">
        <v>148</v>
      </c>
      <c r="T131" s="61" t="s">
        <v>149</v>
      </c>
      <c r="U131" s="132"/>
      <c r="V131" s="132"/>
      <c r="W131" s="132"/>
      <c r="X131" s="132"/>
      <c r="Y131" s="132"/>
      <c r="Z131" s="132"/>
      <c r="AA131" s="132"/>
      <c r="AB131" s="132"/>
      <c r="AC131" s="132"/>
      <c r="AD131" s="132"/>
      <c r="AE131" s="132"/>
    </row>
    <row r="132" spans="1:65" s="2" customFormat="1" ht="22.9" customHeight="1">
      <c r="A132" s="29"/>
      <c r="B132" s="30"/>
      <c r="C132" s="66" t="s">
        <v>114</v>
      </c>
      <c r="D132" s="29"/>
      <c r="E132" s="29"/>
      <c r="F132" s="29"/>
      <c r="G132" s="29"/>
      <c r="H132" s="29"/>
      <c r="I132" s="29"/>
      <c r="J132" s="139">
        <f>BK132</f>
        <v>0</v>
      </c>
      <c r="K132" s="29"/>
      <c r="L132" s="30"/>
      <c r="M132" s="62"/>
      <c r="N132" s="53"/>
      <c r="O132" s="63"/>
      <c r="P132" s="140">
        <f>P133</f>
        <v>0</v>
      </c>
      <c r="Q132" s="63"/>
      <c r="R132" s="140">
        <f>R133</f>
        <v>105.3214608</v>
      </c>
      <c r="S132" s="63"/>
      <c r="T132" s="141">
        <f>T133</f>
        <v>74.48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T132" s="14" t="s">
        <v>73</v>
      </c>
      <c r="AU132" s="14" t="s">
        <v>120</v>
      </c>
      <c r="BK132" s="142">
        <f>BK133</f>
        <v>0</v>
      </c>
    </row>
    <row r="133" spans="1:65" s="12" customFormat="1" ht="25.9" customHeight="1">
      <c r="B133" s="143"/>
      <c r="D133" s="144" t="s">
        <v>73</v>
      </c>
      <c r="E133" s="145" t="s">
        <v>150</v>
      </c>
      <c r="F133" s="145" t="s">
        <v>151</v>
      </c>
      <c r="I133" s="146"/>
      <c r="J133" s="147">
        <f>BK133</f>
        <v>0</v>
      </c>
      <c r="L133" s="143"/>
      <c r="M133" s="148"/>
      <c r="N133" s="149"/>
      <c r="O133" s="149"/>
      <c r="P133" s="150">
        <f>P134+P140+P142+P146+P154</f>
        <v>0</v>
      </c>
      <c r="Q133" s="149"/>
      <c r="R133" s="150">
        <f>R134+R140+R142+R146+R154</f>
        <v>105.3214608</v>
      </c>
      <c r="S133" s="149"/>
      <c r="T133" s="151">
        <f>T134+T140+T142+T146+T154</f>
        <v>74.48</v>
      </c>
      <c r="AR133" s="144" t="s">
        <v>82</v>
      </c>
      <c r="AT133" s="152" t="s">
        <v>73</v>
      </c>
      <c r="AU133" s="152" t="s">
        <v>74</v>
      </c>
      <c r="AY133" s="144" t="s">
        <v>152</v>
      </c>
      <c r="BK133" s="153">
        <f>BK134+BK140+BK142+BK146+BK154</f>
        <v>0</v>
      </c>
    </row>
    <row r="134" spans="1:65" s="12" customFormat="1" ht="22.9" customHeight="1">
      <c r="B134" s="143"/>
      <c r="D134" s="144" t="s">
        <v>73</v>
      </c>
      <c r="E134" s="154" t="s">
        <v>82</v>
      </c>
      <c r="F134" s="154" t="s">
        <v>153</v>
      </c>
      <c r="I134" s="146"/>
      <c r="J134" s="155">
        <f>BK134</f>
        <v>0</v>
      </c>
      <c r="L134" s="143"/>
      <c r="M134" s="148"/>
      <c r="N134" s="149"/>
      <c r="O134" s="149"/>
      <c r="P134" s="150">
        <f>SUM(P135:P139)</f>
        <v>0</v>
      </c>
      <c r="Q134" s="149"/>
      <c r="R134" s="150">
        <f>SUM(R135:R139)</f>
        <v>0</v>
      </c>
      <c r="S134" s="149"/>
      <c r="T134" s="151">
        <f>SUM(T135:T139)</f>
        <v>74.48</v>
      </c>
      <c r="AR134" s="144" t="s">
        <v>82</v>
      </c>
      <c r="AT134" s="152" t="s">
        <v>73</v>
      </c>
      <c r="AU134" s="152" t="s">
        <v>82</v>
      </c>
      <c r="AY134" s="144" t="s">
        <v>152</v>
      </c>
      <c r="BK134" s="153">
        <f>SUM(BK135:BK139)</f>
        <v>0</v>
      </c>
    </row>
    <row r="135" spans="1:65" s="2" customFormat="1" ht="24.2" customHeight="1">
      <c r="A135" s="29"/>
      <c r="B135" s="121"/>
      <c r="C135" s="156" t="s">
        <v>82</v>
      </c>
      <c r="D135" s="156" t="s">
        <v>154</v>
      </c>
      <c r="E135" s="157" t="s">
        <v>155</v>
      </c>
      <c r="F135" s="158" t="s">
        <v>156</v>
      </c>
      <c r="G135" s="159" t="s">
        <v>157</v>
      </c>
      <c r="H135" s="160">
        <v>760</v>
      </c>
      <c r="I135" s="161"/>
      <c r="J135" s="160">
        <f>ROUND(I135*H135,3)</f>
        <v>0</v>
      </c>
      <c r="K135" s="162"/>
      <c r="L135" s="30"/>
      <c r="M135" s="163" t="s">
        <v>1</v>
      </c>
      <c r="N135" s="164" t="s">
        <v>40</v>
      </c>
      <c r="O135" s="55"/>
      <c r="P135" s="165">
        <f>O135*H135</f>
        <v>0</v>
      </c>
      <c r="Q135" s="165">
        <v>0</v>
      </c>
      <c r="R135" s="165">
        <f>Q135*H135</f>
        <v>0</v>
      </c>
      <c r="S135" s="165">
        <v>9.8000000000000004E-2</v>
      </c>
      <c r="T135" s="166">
        <f>S135*H135</f>
        <v>74.48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7" t="s">
        <v>158</v>
      </c>
      <c r="AT135" s="167" t="s">
        <v>154</v>
      </c>
      <c r="AU135" s="167" t="s">
        <v>130</v>
      </c>
      <c r="AY135" s="14" t="s">
        <v>152</v>
      </c>
      <c r="BE135" s="168">
        <f>IF(N135="základná",J135,0)</f>
        <v>0</v>
      </c>
      <c r="BF135" s="168">
        <f>IF(N135="znížená",J135,0)</f>
        <v>0</v>
      </c>
      <c r="BG135" s="168">
        <f>IF(N135="zákl. prenesená",J135,0)</f>
        <v>0</v>
      </c>
      <c r="BH135" s="168">
        <f>IF(N135="zníž. prenesená",J135,0)</f>
        <v>0</v>
      </c>
      <c r="BI135" s="168">
        <f>IF(N135="nulová",J135,0)</f>
        <v>0</v>
      </c>
      <c r="BJ135" s="14" t="s">
        <v>130</v>
      </c>
      <c r="BK135" s="169">
        <f>ROUND(I135*H135,3)</f>
        <v>0</v>
      </c>
      <c r="BL135" s="14" t="s">
        <v>158</v>
      </c>
      <c r="BM135" s="167" t="s">
        <v>159</v>
      </c>
    </row>
    <row r="136" spans="1:65" s="2" customFormat="1" ht="14.45" customHeight="1">
      <c r="A136" s="29"/>
      <c r="B136" s="121"/>
      <c r="C136" s="156" t="s">
        <v>130</v>
      </c>
      <c r="D136" s="156" t="s">
        <v>154</v>
      </c>
      <c r="E136" s="157" t="s">
        <v>160</v>
      </c>
      <c r="F136" s="158" t="s">
        <v>161</v>
      </c>
      <c r="G136" s="159" t="s">
        <v>162</v>
      </c>
      <c r="H136" s="160">
        <v>0.4</v>
      </c>
      <c r="I136" s="161"/>
      <c r="J136" s="160">
        <f>ROUND(I136*H136,3)</f>
        <v>0</v>
      </c>
      <c r="K136" s="162"/>
      <c r="L136" s="30"/>
      <c r="M136" s="163" t="s">
        <v>1</v>
      </c>
      <c r="N136" s="164" t="s">
        <v>40</v>
      </c>
      <c r="O136" s="55"/>
      <c r="P136" s="165">
        <f>O136*H136</f>
        <v>0</v>
      </c>
      <c r="Q136" s="165">
        <v>0</v>
      </c>
      <c r="R136" s="165">
        <f>Q136*H136</f>
        <v>0</v>
      </c>
      <c r="S136" s="165">
        <v>0</v>
      </c>
      <c r="T136" s="166">
        <f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158</v>
      </c>
      <c r="AT136" s="167" t="s">
        <v>154</v>
      </c>
      <c r="AU136" s="167" t="s">
        <v>130</v>
      </c>
      <c r="AY136" s="14" t="s">
        <v>152</v>
      </c>
      <c r="BE136" s="168">
        <f>IF(N136="základná",J136,0)</f>
        <v>0</v>
      </c>
      <c r="BF136" s="168">
        <f>IF(N136="znížená",J136,0)</f>
        <v>0</v>
      </c>
      <c r="BG136" s="168">
        <f>IF(N136="zákl. prenesená",J136,0)</f>
        <v>0</v>
      </c>
      <c r="BH136" s="168">
        <f>IF(N136="zníž. prenesená",J136,0)</f>
        <v>0</v>
      </c>
      <c r="BI136" s="168">
        <f>IF(N136="nulová",J136,0)</f>
        <v>0</v>
      </c>
      <c r="BJ136" s="14" t="s">
        <v>130</v>
      </c>
      <c r="BK136" s="169">
        <f>ROUND(I136*H136,3)</f>
        <v>0</v>
      </c>
      <c r="BL136" s="14" t="s">
        <v>158</v>
      </c>
      <c r="BM136" s="167" t="s">
        <v>163</v>
      </c>
    </row>
    <row r="137" spans="1:65" s="2" customFormat="1" ht="37.9" customHeight="1">
      <c r="A137" s="29"/>
      <c r="B137" s="121"/>
      <c r="C137" s="156" t="s">
        <v>164</v>
      </c>
      <c r="D137" s="156" t="s">
        <v>154</v>
      </c>
      <c r="E137" s="157" t="s">
        <v>165</v>
      </c>
      <c r="F137" s="158" t="s">
        <v>166</v>
      </c>
      <c r="G137" s="159" t="s">
        <v>162</v>
      </c>
      <c r="H137" s="160">
        <v>0.4</v>
      </c>
      <c r="I137" s="161"/>
      <c r="J137" s="160">
        <f>ROUND(I137*H137,3)</f>
        <v>0</v>
      </c>
      <c r="K137" s="162"/>
      <c r="L137" s="30"/>
      <c r="M137" s="163" t="s">
        <v>1</v>
      </c>
      <c r="N137" s="164" t="s">
        <v>40</v>
      </c>
      <c r="O137" s="55"/>
      <c r="P137" s="165">
        <f>O137*H137</f>
        <v>0</v>
      </c>
      <c r="Q137" s="165">
        <v>0</v>
      </c>
      <c r="R137" s="165">
        <f>Q137*H137</f>
        <v>0</v>
      </c>
      <c r="S137" s="165">
        <v>0</v>
      </c>
      <c r="T137" s="166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158</v>
      </c>
      <c r="AT137" s="167" t="s">
        <v>154</v>
      </c>
      <c r="AU137" s="167" t="s">
        <v>130</v>
      </c>
      <c r="AY137" s="14" t="s">
        <v>152</v>
      </c>
      <c r="BE137" s="168">
        <f>IF(N137="základná",J137,0)</f>
        <v>0</v>
      </c>
      <c r="BF137" s="168">
        <f>IF(N137="znížená",J137,0)</f>
        <v>0</v>
      </c>
      <c r="BG137" s="168">
        <f>IF(N137="zákl. prenesená",J137,0)</f>
        <v>0</v>
      </c>
      <c r="BH137" s="168">
        <f>IF(N137="zníž. prenesená",J137,0)</f>
        <v>0</v>
      </c>
      <c r="BI137" s="168">
        <f>IF(N137="nulová",J137,0)</f>
        <v>0</v>
      </c>
      <c r="BJ137" s="14" t="s">
        <v>130</v>
      </c>
      <c r="BK137" s="169">
        <f>ROUND(I137*H137,3)</f>
        <v>0</v>
      </c>
      <c r="BL137" s="14" t="s">
        <v>158</v>
      </c>
      <c r="BM137" s="167" t="s">
        <v>167</v>
      </c>
    </row>
    <row r="138" spans="1:65" s="2" customFormat="1" ht="24.2" customHeight="1">
      <c r="A138" s="29"/>
      <c r="B138" s="121"/>
      <c r="C138" s="156" t="s">
        <v>158</v>
      </c>
      <c r="D138" s="156" t="s">
        <v>154</v>
      </c>
      <c r="E138" s="157" t="s">
        <v>168</v>
      </c>
      <c r="F138" s="158" t="s">
        <v>169</v>
      </c>
      <c r="G138" s="159" t="s">
        <v>162</v>
      </c>
      <c r="H138" s="160">
        <v>0.4</v>
      </c>
      <c r="I138" s="161"/>
      <c r="J138" s="160">
        <f>ROUND(I138*H138,3)</f>
        <v>0</v>
      </c>
      <c r="K138" s="162"/>
      <c r="L138" s="30"/>
      <c r="M138" s="163" t="s">
        <v>1</v>
      </c>
      <c r="N138" s="164" t="s">
        <v>40</v>
      </c>
      <c r="O138" s="55"/>
      <c r="P138" s="165">
        <f>O138*H138</f>
        <v>0</v>
      </c>
      <c r="Q138" s="165">
        <v>0</v>
      </c>
      <c r="R138" s="165">
        <f>Q138*H138</f>
        <v>0</v>
      </c>
      <c r="S138" s="165">
        <v>0</v>
      </c>
      <c r="T138" s="166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158</v>
      </c>
      <c r="AT138" s="167" t="s">
        <v>154</v>
      </c>
      <c r="AU138" s="167" t="s">
        <v>130</v>
      </c>
      <c r="AY138" s="14" t="s">
        <v>152</v>
      </c>
      <c r="BE138" s="168">
        <f>IF(N138="základná",J138,0)</f>
        <v>0</v>
      </c>
      <c r="BF138" s="168">
        <f>IF(N138="znížená",J138,0)</f>
        <v>0</v>
      </c>
      <c r="BG138" s="168">
        <f>IF(N138="zákl. prenesená",J138,0)</f>
        <v>0</v>
      </c>
      <c r="BH138" s="168">
        <f>IF(N138="zníž. prenesená",J138,0)</f>
        <v>0</v>
      </c>
      <c r="BI138" s="168">
        <f>IF(N138="nulová",J138,0)</f>
        <v>0</v>
      </c>
      <c r="BJ138" s="14" t="s">
        <v>130</v>
      </c>
      <c r="BK138" s="169">
        <f>ROUND(I138*H138,3)</f>
        <v>0</v>
      </c>
      <c r="BL138" s="14" t="s">
        <v>158</v>
      </c>
      <c r="BM138" s="167" t="s">
        <v>170</v>
      </c>
    </row>
    <row r="139" spans="1:65" s="2" customFormat="1" ht="24.2" customHeight="1">
      <c r="A139" s="29"/>
      <c r="B139" s="121"/>
      <c r="C139" s="156" t="s">
        <v>171</v>
      </c>
      <c r="D139" s="156" t="s">
        <v>154</v>
      </c>
      <c r="E139" s="157" t="s">
        <v>172</v>
      </c>
      <c r="F139" s="158" t="s">
        <v>173</v>
      </c>
      <c r="G139" s="159" t="s">
        <v>162</v>
      </c>
      <c r="H139" s="160">
        <v>0.4</v>
      </c>
      <c r="I139" s="161"/>
      <c r="J139" s="160">
        <f>ROUND(I139*H139,3)</f>
        <v>0</v>
      </c>
      <c r="K139" s="162"/>
      <c r="L139" s="30"/>
      <c r="M139" s="163" t="s">
        <v>1</v>
      </c>
      <c r="N139" s="164" t="s">
        <v>40</v>
      </c>
      <c r="O139" s="55"/>
      <c r="P139" s="165">
        <f>O139*H139</f>
        <v>0</v>
      </c>
      <c r="Q139" s="165">
        <v>0</v>
      </c>
      <c r="R139" s="165">
        <f>Q139*H139</f>
        <v>0</v>
      </c>
      <c r="S139" s="165">
        <v>0</v>
      </c>
      <c r="T139" s="166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158</v>
      </c>
      <c r="AT139" s="167" t="s">
        <v>154</v>
      </c>
      <c r="AU139" s="167" t="s">
        <v>130</v>
      </c>
      <c r="AY139" s="14" t="s">
        <v>152</v>
      </c>
      <c r="BE139" s="168">
        <f>IF(N139="základná",J139,0)</f>
        <v>0</v>
      </c>
      <c r="BF139" s="168">
        <f>IF(N139="znížená",J139,0)</f>
        <v>0</v>
      </c>
      <c r="BG139" s="168">
        <f>IF(N139="zákl. prenesená",J139,0)</f>
        <v>0</v>
      </c>
      <c r="BH139" s="168">
        <f>IF(N139="zníž. prenesená",J139,0)</f>
        <v>0</v>
      </c>
      <c r="BI139" s="168">
        <f>IF(N139="nulová",J139,0)</f>
        <v>0</v>
      </c>
      <c r="BJ139" s="14" t="s">
        <v>130</v>
      </c>
      <c r="BK139" s="169">
        <f>ROUND(I139*H139,3)</f>
        <v>0</v>
      </c>
      <c r="BL139" s="14" t="s">
        <v>158</v>
      </c>
      <c r="BM139" s="167" t="s">
        <v>174</v>
      </c>
    </row>
    <row r="140" spans="1:65" s="12" customFormat="1" ht="22.9" customHeight="1">
      <c r="B140" s="143"/>
      <c r="D140" s="144" t="s">
        <v>73</v>
      </c>
      <c r="E140" s="154" t="s">
        <v>130</v>
      </c>
      <c r="F140" s="154" t="s">
        <v>175</v>
      </c>
      <c r="I140" s="146"/>
      <c r="J140" s="155">
        <f>BK140</f>
        <v>0</v>
      </c>
      <c r="L140" s="143"/>
      <c r="M140" s="148"/>
      <c r="N140" s="149"/>
      <c r="O140" s="149"/>
      <c r="P140" s="150">
        <f>P141</f>
        <v>0</v>
      </c>
      <c r="Q140" s="149"/>
      <c r="R140" s="150">
        <f>R141</f>
        <v>0.33119999999999999</v>
      </c>
      <c r="S140" s="149"/>
      <c r="T140" s="151">
        <f>T141</f>
        <v>0</v>
      </c>
      <c r="AR140" s="144" t="s">
        <v>82</v>
      </c>
      <c r="AT140" s="152" t="s">
        <v>73</v>
      </c>
      <c r="AU140" s="152" t="s">
        <v>82</v>
      </c>
      <c r="AY140" s="144" t="s">
        <v>152</v>
      </c>
      <c r="BK140" s="153">
        <f>BK141</f>
        <v>0</v>
      </c>
    </row>
    <row r="141" spans="1:65" s="2" customFormat="1" ht="24.2" customHeight="1">
      <c r="A141" s="29"/>
      <c r="B141" s="121"/>
      <c r="C141" s="156" t="s">
        <v>176</v>
      </c>
      <c r="D141" s="156" t="s">
        <v>154</v>
      </c>
      <c r="E141" s="157" t="s">
        <v>177</v>
      </c>
      <c r="F141" s="158" t="s">
        <v>178</v>
      </c>
      <c r="G141" s="159" t="s">
        <v>162</v>
      </c>
      <c r="H141" s="160">
        <v>0.16</v>
      </c>
      <c r="I141" s="161"/>
      <c r="J141" s="160">
        <f>ROUND(I141*H141,3)</f>
        <v>0</v>
      </c>
      <c r="K141" s="162"/>
      <c r="L141" s="30"/>
      <c r="M141" s="163" t="s">
        <v>1</v>
      </c>
      <c r="N141" s="164" t="s">
        <v>40</v>
      </c>
      <c r="O141" s="55"/>
      <c r="P141" s="165">
        <f>O141*H141</f>
        <v>0</v>
      </c>
      <c r="Q141" s="165">
        <v>2.0699999999999998</v>
      </c>
      <c r="R141" s="165">
        <f>Q141*H141</f>
        <v>0.33119999999999999</v>
      </c>
      <c r="S141" s="165">
        <v>0</v>
      </c>
      <c r="T141" s="166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158</v>
      </c>
      <c r="AT141" s="167" t="s">
        <v>154</v>
      </c>
      <c r="AU141" s="167" t="s">
        <v>130</v>
      </c>
      <c r="AY141" s="14" t="s">
        <v>152</v>
      </c>
      <c r="BE141" s="168">
        <f>IF(N141="základná",J141,0)</f>
        <v>0</v>
      </c>
      <c r="BF141" s="168">
        <f>IF(N141="znížená",J141,0)</f>
        <v>0</v>
      </c>
      <c r="BG141" s="168">
        <f>IF(N141="zákl. prenesená",J141,0)</f>
        <v>0</v>
      </c>
      <c r="BH141" s="168">
        <f>IF(N141="zníž. prenesená",J141,0)</f>
        <v>0</v>
      </c>
      <c r="BI141" s="168">
        <f>IF(N141="nulová",J141,0)</f>
        <v>0</v>
      </c>
      <c r="BJ141" s="14" t="s">
        <v>130</v>
      </c>
      <c r="BK141" s="169">
        <f>ROUND(I141*H141,3)</f>
        <v>0</v>
      </c>
      <c r="BL141" s="14" t="s">
        <v>158</v>
      </c>
      <c r="BM141" s="167" t="s">
        <v>179</v>
      </c>
    </row>
    <row r="142" spans="1:65" s="12" customFormat="1" ht="22.9" customHeight="1">
      <c r="B142" s="143"/>
      <c r="D142" s="144" t="s">
        <v>73</v>
      </c>
      <c r="E142" s="154" t="s">
        <v>171</v>
      </c>
      <c r="F142" s="154" t="s">
        <v>180</v>
      </c>
      <c r="I142" s="146"/>
      <c r="J142" s="155">
        <f>BK142</f>
        <v>0</v>
      </c>
      <c r="L142" s="143"/>
      <c r="M142" s="148"/>
      <c r="N142" s="149"/>
      <c r="O142" s="149"/>
      <c r="P142" s="150">
        <f>SUM(P143:P145)</f>
        <v>0</v>
      </c>
      <c r="Q142" s="149"/>
      <c r="R142" s="150">
        <f>SUM(R143:R145)</f>
        <v>102.93592</v>
      </c>
      <c r="S142" s="149"/>
      <c r="T142" s="151">
        <f>SUM(T143:T145)</f>
        <v>0</v>
      </c>
      <c r="AR142" s="144" t="s">
        <v>82</v>
      </c>
      <c r="AT142" s="152" t="s">
        <v>73</v>
      </c>
      <c r="AU142" s="152" t="s">
        <v>82</v>
      </c>
      <c r="AY142" s="144" t="s">
        <v>152</v>
      </c>
      <c r="BK142" s="153">
        <f>SUM(BK143:BK145)</f>
        <v>0</v>
      </c>
    </row>
    <row r="143" spans="1:65" s="2" customFormat="1" ht="24.2" customHeight="1">
      <c r="A143" s="29"/>
      <c r="B143" s="121"/>
      <c r="C143" s="156" t="s">
        <v>181</v>
      </c>
      <c r="D143" s="156" t="s">
        <v>154</v>
      </c>
      <c r="E143" s="157" t="s">
        <v>182</v>
      </c>
      <c r="F143" s="158" t="s">
        <v>183</v>
      </c>
      <c r="G143" s="159" t="s">
        <v>157</v>
      </c>
      <c r="H143" s="160">
        <v>228</v>
      </c>
      <c r="I143" s="161"/>
      <c r="J143" s="160">
        <f>ROUND(I143*H143,3)</f>
        <v>0</v>
      </c>
      <c r="K143" s="162"/>
      <c r="L143" s="30"/>
      <c r="M143" s="163" t="s">
        <v>1</v>
      </c>
      <c r="N143" s="164" t="s">
        <v>40</v>
      </c>
      <c r="O143" s="55"/>
      <c r="P143" s="165">
        <f>O143*H143</f>
        <v>0</v>
      </c>
      <c r="Q143" s="165">
        <v>0.10434</v>
      </c>
      <c r="R143" s="165">
        <f>Q143*H143</f>
        <v>23.78952</v>
      </c>
      <c r="S143" s="165">
        <v>0</v>
      </c>
      <c r="T143" s="166">
        <f>S143*H143</f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158</v>
      </c>
      <c r="AT143" s="167" t="s">
        <v>154</v>
      </c>
      <c r="AU143" s="167" t="s">
        <v>130</v>
      </c>
      <c r="AY143" s="14" t="s">
        <v>152</v>
      </c>
      <c r="BE143" s="168">
        <f>IF(N143="základná",J143,0)</f>
        <v>0</v>
      </c>
      <c r="BF143" s="168">
        <f>IF(N143="znížená",J143,0)</f>
        <v>0</v>
      </c>
      <c r="BG143" s="168">
        <f>IF(N143="zákl. prenesená",J143,0)</f>
        <v>0</v>
      </c>
      <c r="BH143" s="168">
        <f>IF(N143="zníž. prenesená",J143,0)</f>
        <v>0</v>
      </c>
      <c r="BI143" s="168">
        <f>IF(N143="nulová",J143,0)</f>
        <v>0</v>
      </c>
      <c r="BJ143" s="14" t="s">
        <v>130</v>
      </c>
      <c r="BK143" s="169">
        <f>ROUND(I143*H143,3)</f>
        <v>0</v>
      </c>
      <c r="BL143" s="14" t="s">
        <v>158</v>
      </c>
      <c r="BM143" s="167" t="s">
        <v>184</v>
      </c>
    </row>
    <row r="144" spans="1:65" s="2" customFormat="1" ht="24.2" customHeight="1">
      <c r="A144" s="29"/>
      <c r="B144" s="121"/>
      <c r="C144" s="156" t="s">
        <v>185</v>
      </c>
      <c r="D144" s="156" t="s">
        <v>154</v>
      </c>
      <c r="E144" s="157" t="s">
        <v>186</v>
      </c>
      <c r="F144" s="158" t="s">
        <v>187</v>
      </c>
      <c r="G144" s="159" t="s">
        <v>157</v>
      </c>
      <c r="H144" s="160">
        <v>760</v>
      </c>
      <c r="I144" s="161"/>
      <c r="J144" s="160">
        <f>ROUND(I144*H144,3)</f>
        <v>0</v>
      </c>
      <c r="K144" s="162"/>
      <c r="L144" s="30"/>
      <c r="M144" s="163" t="s">
        <v>1</v>
      </c>
      <c r="N144" s="164" t="s">
        <v>40</v>
      </c>
      <c r="O144" s="55"/>
      <c r="P144" s="165">
        <f>O144*H144</f>
        <v>0</v>
      </c>
      <c r="Q144" s="165">
        <v>4.0999999999999999E-4</v>
      </c>
      <c r="R144" s="165">
        <f>Q144*H144</f>
        <v>0.31159999999999999</v>
      </c>
      <c r="S144" s="165">
        <v>0</v>
      </c>
      <c r="T144" s="166">
        <f>S144*H144</f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7" t="s">
        <v>158</v>
      </c>
      <c r="AT144" s="167" t="s">
        <v>154</v>
      </c>
      <c r="AU144" s="167" t="s">
        <v>130</v>
      </c>
      <c r="AY144" s="14" t="s">
        <v>152</v>
      </c>
      <c r="BE144" s="168">
        <f>IF(N144="základná",J144,0)</f>
        <v>0</v>
      </c>
      <c r="BF144" s="168">
        <f>IF(N144="znížená",J144,0)</f>
        <v>0</v>
      </c>
      <c r="BG144" s="168">
        <f>IF(N144="zákl. prenesená",J144,0)</f>
        <v>0</v>
      </c>
      <c r="BH144" s="168">
        <f>IF(N144="zníž. prenesená",J144,0)</f>
        <v>0</v>
      </c>
      <c r="BI144" s="168">
        <f>IF(N144="nulová",J144,0)</f>
        <v>0</v>
      </c>
      <c r="BJ144" s="14" t="s">
        <v>130</v>
      </c>
      <c r="BK144" s="169">
        <f>ROUND(I144*H144,3)</f>
        <v>0</v>
      </c>
      <c r="BL144" s="14" t="s">
        <v>158</v>
      </c>
      <c r="BM144" s="167" t="s">
        <v>188</v>
      </c>
    </row>
    <row r="145" spans="1:65" s="2" customFormat="1" ht="24.2" customHeight="1">
      <c r="A145" s="29"/>
      <c r="B145" s="121"/>
      <c r="C145" s="156" t="s">
        <v>189</v>
      </c>
      <c r="D145" s="156" t="s">
        <v>154</v>
      </c>
      <c r="E145" s="157" t="s">
        <v>190</v>
      </c>
      <c r="F145" s="158" t="s">
        <v>191</v>
      </c>
      <c r="G145" s="159" t="s">
        <v>157</v>
      </c>
      <c r="H145" s="160">
        <v>760</v>
      </c>
      <c r="I145" s="161"/>
      <c r="J145" s="160">
        <f>ROUND(I145*H145,3)</f>
        <v>0</v>
      </c>
      <c r="K145" s="162"/>
      <c r="L145" s="30"/>
      <c r="M145" s="163" t="s">
        <v>1</v>
      </c>
      <c r="N145" s="164" t="s">
        <v>40</v>
      </c>
      <c r="O145" s="55"/>
      <c r="P145" s="165">
        <f>O145*H145</f>
        <v>0</v>
      </c>
      <c r="Q145" s="165">
        <v>0.10373</v>
      </c>
      <c r="R145" s="165">
        <f>Q145*H145</f>
        <v>78.834800000000001</v>
      </c>
      <c r="S145" s="165">
        <v>0</v>
      </c>
      <c r="T145" s="166">
        <f>S145*H145</f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158</v>
      </c>
      <c r="AT145" s="167" t="s">
        <v>154</v>
      </c>
      <c r="AU145" s="167" t="s">
        <v>130</v>
      </c>
      <c r="AY145" s="14" t="s">
        <v>152</v>
      </c>
      <c r="BE145" s="168">
        <f>IF(N145="základná",J145,0)</f>
        <v>0</v>
      </c>
      <c r="BF145" s="168">
        <f>IF(N145="znížená",J145,0)</f>
        <v>0</v>
      </c>
      <c r="BG145" s="168">
        <f>IF(N145="zákl. prenesená",J145,0)</f>
        <v>0</v>
      </c>
      <c r="BH145" s="168">
        <f>IF(N145="zníž. prenesená",J145,0)</f>
        <v>0</v>
      </c>
      <c r="BI145" s="168">
        <f>IF(N145="nulová",J145,0)</f>
        <v>0</v>
      </c>
      <c r="BJ145" s="14" t="s">
        <v>130</v>
      </c>
      <c r="BK145" s="169">
        <f>ROUND(I145*H145,3)</f>
        <v>0</v>
      </c>
      <c r="BL145" s="14" t="s">
        <v>158</v>
      </c>
      <c r="BM145" s="167" t="s">
        <v>192</v>
      </c>
    </row>
    <row r="146" spans="1:65" s="12" customFormat="1" ht="22.9" customHeight="1">
      <c r="B146" s="143"/>
      <c r="D146" s="144" t="s">
        <v>73</v>
      </c>
      <c r="E146" s="154" t="s">
        <v>189</v>
      </c>
      <c r="F146" s="154" t="s">
        <v>193</v>
      </c>
      <c r="I146" s="146"/>
      <c r="J146" s="155">
        <f>BK146</f>
        <v>0</v>
      </c>
      <c r="L146" s="143"/>
      <c r="M146" s="148"/>
      <c r="N146" s="149"/>
      <c r="O146" s="149"/>
      <c r="P146" s="150">
        <f>SUM(P147:P153)</f>
        <v>0</v>
      </c>
      <c r="Q146" s="149"/>
      <c r="R146" s="150">
        <f>SUM(R147:R153)</f>
        <v>2.0543407999999999</v>
      </c>
      <c r="S146" s="149"/>
      <c r="T146" s="151">
        <f>SUM(T147:T153)</f>
        <v>0</v>
      </c>
      <c r="AR146" s="144" t="s">
        <v>82</v>
      </c>
      <c r="AT146" s="152" t="s">
        <v>73</v>
      </c>
      <c r="AU146" s="152" t="s">
        <v>82</v>
      </c>
      <c r="AY146" s="144" t="s">
        <v>152</v>
      </c>
      <c r="BK146" s="153">
        <f>SUM(BK147:BK153)</f>
        <v>0</v>
      </c>
    </row>
    <row r="147" spans="1:65" s="2" customFormat="1" ht="24.2" customHeight="1">
      <c r="A147" s="29"/>
      <c r="B147" s="121"/>
      <c r="C147" s="156" t="s">
        <v>108</v>
      </c>
      <c r="D147" s="156" t="s">
        <v>154</v>
      </c>
      <c r="E147" s="157" t="s">
        <v>194</v>
      </c>
      <c r="F147" s="158" t="s">
        <v>195</v>
      </c>
      <c r="G147" s="159" t="s">
        <v>196</v>
      </c>
      <c r="H147" s="160">
        <v>8</v>
      </c>
      <c r="I147" s="161"/>
      <c r="J147" s="160">
        <f t="shared" ref="J147:J153" si="5">ROUND(I147*H147,3)</f>
        <v>0</v>
      </c>
      <c r="K147" s="162"/>
      <c r="L147" s="30"/>
      <c r="M147" s="163" t="s">
        <v>1</v>
      </c>
      <c r="N147" s="164" t="s">
        <v>40</v>
      </c>
      <c r="O147" s="55"/>
      <c r="P147" s="165">
        <f t="shared" ref="P147:P153" si="6">O147*H147</f>
        <v>0</v>
      </c>
      <c r="Q147" s="165">
        <v>0.16400999999999999</v>
      </c>
      <c r="R147" s="165">
        <f t="shared" ref="R147:R153" si="7">Q147*H147</f>
        <v>1.3120799999999999</v>
      </c>
      <c r="S147" s="165">
        <v>0</v>
      </c>
      <c r="T147" s="166">
        <f t="shared" ref="T147:T153" si="8"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7" t="s">
        <v>158</v>
      </c>
      <c r="AT147" s="167" t="s">
        <v>154</v>
      </c>
      <c r="AU147" s="167" t="s">
        <v>130</v>
      </c>
      <c r="AY147" s="14" t="s">
        <v>152</v>
      </c>
      <c r="BE147" s="168">
        <f t="shared" ref="BE147:BE153" si="9">IF(N147="základná",J147,0)</f>
        <v>0</v>
      </c>
      <c r="BF147" s="168">
        <f t="shared" ref="BF147:BF153" si="10">IF(N147="znížená",J147,0)</f>
        <v>0</v>
      </c>
      <c r="BG147" s="168">
        <f t="shared" ref="BG147:BG153" si="11">IF(N147="zákl. prenesená",J147,0)</f>
        <v>0</v>
      </c>
      <c r="BH147" s="168">
        <f t="shared" ref="BH147:BH153" si="12">IF(N147="zníž. prenesená",J147,0)</f>
        <v>0</v>
      </c>
      <c r="BI147" s="168">
        <f t="shared" ref="BI147:BI153" si="13">IF(N147="nulová",J147,0)</f>
        <v>0</v>
      </c>
      <c r="BJ147" s="14" t="s">
        <v>130</v>
      </c>
      <c r="BK147" s="169">
        <f t="shared" ref="BK147:BK153" si="14">ROUND(I147*H147,3)</f>
        <v>0</v>
      </c>
      <c r="BL147" s="14" t="s">
        <v>158</v>
      </c>
      <c r="BM147" s="167" t="s">
        <v>197</v>
      </c>
    </row>
    <row r="148" spans="1:65" s="2" customFormat="1" ht="14.45" customHeight="1">
      <c r="A148" s="29"/>
      <c r="B148" s="121"/>
      <c r="C148" s="170" t="s">
        <v>198</v>
      </c>
      <c r="D148" s="170" t="s">
        <v>199</v>
      </c>
      <c r="E148" s="171" t="s">
        <v>200</v>
      </c>
      <c r="F148" s="172" t="s">
        <v>201</v>
      </c>
      <c r="G148" s="173" t="s">
        <v>202</v>
      </c>
      <c r="H148" s="174">
        <v>8.08</v>
      </c>
      <c r="I148" s="175"/>
      <c r="J148" s="174">
        <f t="shared" si="5"/>
        <v>0</v>
      </c>
      <c r="K148" s="176"/>
      <c r="L148" s="177"/>
      <c r="M148" s="178" t="s">
        <v>1</v>
      </c>
      <c r="N148" s="179" t="s">
        <v>40</v>
      </c>
      <c r="O148" s="55"/>
      <c r="P148" s="165">
        <f t="shared" si="6"/>
        <v>0</v>
      </c>
      <c r="Q148" s="165">
        <v>4.8000000000000001E-2</v>
      </c>
      <c r="R148" s="165">
        <f t="shared" si="7"/>
        <v>0.38784000000000002</v>
      </c>
      <c r="S148" s="165">
        <v>0</v>
      </c>
      <c r="T148" s="166">
        <f t="shared" si="8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7" t="s">
        <v>185</v>
      </c>
      <c r="AT148" s="167" t="s">
        <v>199</v>
      </c>
      <c r="AU148" s="167" t="s">
        <v>130</v>
      </c>
      <c r="AY148" s="14" t="s">
        <v>152</v>
      </c>
      <c r="BE148" s="168">
        <f t="shared" si="9"/>
        <v>0</v>
      </c>
      <c r="BF148" s="168">
        <f t="shared" si="10"/>
        <v>0</v>
      </c>
      <c r="BG148" s="168">
        <f t="shared" si="11"/>
        <v>0</v>
      </c>
      <c r="BH148" s="168">
        <f t="shared" si="12"/>
        <v>0</v>
      </c>
      <c r="BI148" s="168">
        <f t="shared" si="13"/>
        <v>0</v>
      </c>
      <c r="BJ148" s="14" t="s">
        <v>130</v>
      </c>
      <c r="BK148" s="169">
        <f t="shared" si="14"/>
        <v>0</v>
      </c>
      <c r="BL148" s="14" t="s">
        <v>158</v>
      </c>
      <c r="BM148" s="167" t="s">
        <v>203</v>
      </c>
    </row>
    <row r="149" spans="1:65" s="2" customFormat="1" ht="24.2" customHeight="1">
      <c r="A149" s="29"/>
      <c r="B149" s="121"/>
      <c r="C149" s="156" t="s">
        <v>204</v>
      </c>
      <c r="D149" s="156" t="s">
        <v>154</v>
      </c>
      <c r="E149" s="157" t="s">
        <v>205</v>
      </c>
      <c r="F149" s="158" t="s">
        <v>206</v>
      </c>
      <c r="G149" s="159" t="s">
        <v>162</v>
      </c>
      <c r="H149" s="160">
        <v>0.16</v>
      </c>
      <c r="I149" s="161"/>
      <c r="J149" s="160">
        <f t="shared" si="5"/>
        <v>0</v>
      </c>
      <c r="K149" s="162"/>
      <c r="L149" s="30"/>
      <c r="M149" s="163" t="s">
        <v>1</v>
      </c>
      <c r="N149" s="164" t="s">
        <v>40</v>
      </c>
      <c r="O149" s="55"/>
      <c r="P149" s="165">
        <f t="shared" si="6"/>
        <v>0</v>
      </c>
      <c r="Q149" s="165">
        <v>2.2151299999999998</v>
      </c>
      <c r="R149" s="165">
        <f t="shared" si="7"/>
        <v>0.35442079999999998</v>
      </c>
      <c r="S149" s="165">
        <v>0</v>
      </c>
      <c r="T149" s="166">
        <f t="shared" si="8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67" t="s">
        <v>158</v>
      </c>
      <c r="AT149" s="167" t="s">
        <v>154</v>
      </c>
      <c r="AU149" s="167" t="s">
        <v>130</v>
      </c>
      <c r="AY149" s="14" t="s">
        <v>152</v>
      </c>
      <c r="BE149" s="168">
        <f t="shared" si="9"/>
        <v>0</v>
      </c>
      <c r="BF149" s="168">
        <f t="shared" si="10"/>
        <v>0</v>
      </c>
      <c r="BG149" s="168">
        <f t="shared" si="11"/>
        <v>0</v>
      </c>
      <c r="BH149" s="168">
        <f t="shared" si="12"/>
        <v>0</v>
      </c>
      <c r="BI149" s="168">
        <f t="shared" si="13"/>
        <v>0</v>
      </c>
      <c r="BJ149" s="14" t="s">
        <v>130</v>
      </c>
      <c r="BK149" s="169">
        <f t="shared" si="14"/>
        <v>0</v>
      </c>
      <c r="BL149" s="14" t="s">
        <v>158</v>
      </c>
      <c r="BM149" s="167" t="s">
        <v>207</v>
      </c>
    </row>
    <row r="150" spans="1:65" s="2" customFormat="1" ht="37.9" customHeight="1">
      <c r="A150" s="29"/>
      <c r="B150" s="121"/>
      <c r="C150" s="156" t="s">
        <v>208</v>
      </c>
      <c r="D150" s="156" t="s">
        <v>154</v>
      </c>
      <c r="E150" s="157" t="s">
        <v>209</v>
      </c>
      <c r="F150" s="158" t="s">
        <v>210</v>
      </c>
      <c r="G150" s="159" t="s">
        <v>157</v>
      </c>
      <c r="H150" s="160">
        <v>760</v>
      </c>
      <c r="I150" s="161"/>
      <c r="J150" s="160">
        <f t="shared" si="5"/>
        <v>0</v>
      </c>
      <c r="K150" s="162"/>
      <c r="L150" s="30"/>
      <c r="M150" s="163" t="s">
        <v>1</v>
      </c>
      <c r="N150" s="164" t="s">
        <v>40</v>
      </c>
      <c r="O150" s="55"/>
      <c r="P150" s="165">
        <f t="shared" si="6"/>
        <v>0</v>
      </c>
      <c r="Q150" s="165">
        <v>0</v>
      </c>
      <c r="R150" s="165">
        <f t="shared" si="7"/>
        <v>0</v>
      </c>
      <c r="S150" s="165">
        <v>0</v>
      </c>
      <c r="T150" s="166">
        <f t="shared" si="8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7" t="s">
        <v>158</v>
      </c>
      <c r="AT150" s="167" t="s">
        <v>154</v>
      </c>
      <c r="AU150" s="167" t="s">
        <v>130</v>
      </c>
      <c r="AY150" s="14" t="s">
        <v>152</v>
      </c>
      <c r="BE150" s="168">
        <f t="shared" si="9"/>
        <v>0</v>
      </c>
      <c r="BF150" s="168">
        <f t="shared" si="10"/>
        <v>0</v>
      </c>
      <c r="BG150" s="168">
        <f t="shared" si="11"/>
        <v>0</v>
      </c>
      <c r="BH150" s="168">
        <f t="shared" si="12"/>
        <v>0</v>
      </c>
      <c r="BI150" s="168">
        <f t="shared" si="13"/>
        <v>0</v>
      </c>
      <c r="BJ150" s="14" t="s">
        <v>130</v>
      </c>
      <c r="BK150" s="169">
        <f t="shared" si="14"/>
        <v>0</v>
      </c>
      <c r="BL150" s="14" t="s">
        <v>158</v>
      </c>
      <c r="BM150" s="167" t="s">
        <v>211</v>
      </c>
    </row>
    <row r="151" spans="1:65" s="2" customFormat="1" ht="24.2" customHeight="1">
      <c r="A151" s="29"/>
      <c r="B151" s="121"/>
      <c r="C151" s="156" t="s">
        <v>212</v>
      </c>
      <c r="D151" s="156" t="s">
        <v>154</v>
      </c>
      <c r="E151" s="157" t="s">
        <v>213</v>
      </c>
      <c r="F151" s="158" t="s">
        <v>214</v>
      </c>
      <c r="G151" s="159" t="s">
        <v>215</v>
      </c>
      <c r="H151" s="160">
        <v>74.48</v>
      </c>
      <c r="I151" s="161"/>
      <c r="J151" s="160">
        <f t="shared" si="5"/>
        <v>0</v>
      </c>
      <c r="K151" s="162"/>
      <c r="L151" s="30"/>
      <c r="M151" s="163" t="s">
        <v>1</v>
      </c>
      <c r="N151" s="164" t="s">
        <v>40</v>
      </c>
      <c r="O151" s="55"/>
      <c r="P151" s="165">
        <f t="shared" si="6"/>
        <v>0</v>
      </c>
      <c r="Q151" s="165">
        <v>0</v>
      </c>
      <c r="R151" s="165">
        <f t="shared" si="7"/>
        <v>0</v>
      </c>
      <c r="S151" s="165">
        <v>0</v>
      </c>
      <c r="T151" s="166">
        <f t="shared" si="8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7" t="s">
        <v>158</v>
      </c>
      <c r="AT151" s="167" t="s">
        <v>154</v>
      </c>
      <c r="AU151" s="167" t="s">
        <v>130</v>
      </c>
      <c r="AY151" s="14" t="s">
        <v>152</v>
      </c>
      <c r="BE151" s="168">
        <f t="shared" si="9"/>
        <v>0</v>
      </c>
      <c r="BF151" s="168">
        <f t="shared" si="10"/>
        <v>0</v>
      </c>
      <c r="BG151" s="168">
        <f t="shared" si="11"/>
        <v>0</v>
      </c>
      <c r="BH151" s="168">
        <f t="shared" si="12"/>
        <v>0</v>
      </c>
      <c r="BI151" s="168">
        <f t="shared" si="13"/>
        <v>0</v>
      </c>
      <c r="BJ151" s="14" t="s">
        <v>130</v>
      </c>
      <c r="BK151" s="169">
        <f t="shared" si="14"/>
        <v>0</v>
      </c>
      <c r="BL151" s="14" t="s">
        <v>158</v>
      </c>
      <c r="BM151" s="167" t="s">
        <v>216</v>
      </c>
    </row>
    <row r="152" spans="1:65" s="2" customFormat="1" ht="24.2" customHeight="1">
      <c r="A152" s="29"/>
      <c r="B152" s="121"/>
      <c r="C152" s="156" t="s">
        <v>217</v>
      </c>
      <c r="D152" s="156" t="s">
        <v>154</v>
      </c>
      <c r="E152" s="157" t="s">
        <v>218</v>
      </c>
      <c r="F152" s="158" t="s">
        <v>219</v>
      </c>
      <c r="G152" s="159" t="s">
        <v>215</v>
      </c>
      <c r="H152" s="160">
        <v>74.48</v>
      </c>
      <c r="I152" s="161"/>
      <c r="J152" s="160">
        <f t="shared" si="5"/>
        <v>0</v>
      </c>
      <c r="K152" s="162"/>
      <c r="L152" s="30"/>
      <c r="M152" s="163" t="s">
        <v>1</v>
      </c>
      <c r="N152" s="164" t="s">
        <v>40</v>
      </c>
      <c r="O152" s="55"/>
      <c r="P152" s="165">
        <f t="shared" si="6"/>
        <v>0</v>
      </c>
      <c r="Q152" s="165">
        <v>0</v>
      </c>
      <c r="R152" s="165">
        <f t="shared" si="7"/>
        <v>0</v>
      </c>
      <c r="S152" s="165">
        <v>0</v>
      </c>
      <c r="T152" s="166">
        <f t="shared" si="8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7" t="s">
        <v>158</v>
      </c>
      <c r="AT152" s="167" t="s">
        <v>154</v>
      </c>
      <c r="AU152" s="167" t="s">
        <v>130</v>
      </c>
      <c r="AY152" s="14" t="s">
        <v>152</v>
      </c>
      <c r="BE152" s="168">
        <f t="shared" si="9"/>
        <v>0</v>
      </c>
      <c r="BF152" s="168">
        <f t="shared" si="10"/>
        <v>0</v>
      </c>
      <c r="BG152" s="168">
        <f t="shared" si="11"/>
        <v>0</v>
      </c>
      <c r="BH152" s="168">
        <f t="shared" si="12"/>
        <v>0</v>
      </c>
      <c r="BI152" s="168">
        <f t="shared" si="13"/>
        <v>0</v>
      </c>
      <c r="BJ152" s="14" t="s">
        <v>130</v>
      </c>
      <c r="BK152" s="169">
        <f t="shared" si="14"/>
        <v>0</v>
      </c>
      <c r="BL152" s="14" t="s">
        <v>158</v>
      </c>
      <c r="BM152" s="167" t="s">
        <v>220</v>
      </c>
    </row>
    <row r="153" spans="1:65" s="2" customFormat="1" ht="24.2" customHeight="1">
      <c r="A153" s="29"/>
      <c r="B153" s="121"/>
      <c r="C153" s="156" t="s">
        <v>221</v>
      </c>
      <c r="D153" s="156" t="s">
        <v>154</v>
      </c>
      <c r="E153" s="157" t="s">
        <v>222</v>
      </c>
      <c r="F153" s="158" t="s">
        <v>223</v>
      </c>
      <c r="G153" s="159" t="s">
        <v>215</v>
      </c>
      <c r="H153" s="160">
        <v>74.48</v>
      </c>
      <c r="I153" s="161"/>
      <c r="J153" s="160">
        <f t="shared" si="5"/>
        <v>0</v>
      </c>
      <c r="K153" s="162"/>
      <c r="L153" s="30"/>
      <c r="M153" s="163" t="s">
        <v>1</v>
      </c>
      <c r="N153" s="164" t="s">
        <v>40</v>
      </c>
      <c r="O153" s="55"/>
      <c r="P153" s="165">
        <f t="shared" si="6"/>
        <v>0</v>
      </c>
      <c r="Q153" s="165">
        <v>0</v>
      </c>
      <c r="R153" s="165">
        <f t="shared" si="7"/>
        <v>0</v>
      </c>
      <c r="S153" s="165">
        <v>0</v>
      </c>
      <c r="T153" s="166">
        <f t="shared" si="8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7" t="s">
        <v>158</v>
      </c>
      <c r="AT153" s="167" t="s">
        <v>154</v>
      </c>
      <c r="AU153" s="167" t="s">
        <v>130</v>
      </c>
      <c r="AY153" s="14" t="s">
        <v>152</v>
      </c>
      <c r="BE153" s="168">
        <f t="shared" si="9"/>
        <v>0</v>
      </c>
      <c r="BF153" s="168">
        <f t="shared" si="10"/>
        <v>0</v>
      </c>
      <c r="BG153" s="168">
        <f t="shared" si="11"/>
        <v>0</v>
      </c>
      <c r="BH153" s="168">
        <f t="shared" si="12"/>
        <v>0</v>
      </c>
      <c r="BI153" s="168">
        <f t="shared" si="13"/>
        <v>0</v>
      </c>
      <c r="BJ153" s="14" t="s">
        <v>130</v>
      </c>
      <c r="BK153" s="169">
        <f t="shared" si="14"/>
        <v>0</v>
      </c>
      <c r="BL153" s="14" t="s">
        <v>158</v>
      </c>
      <c r="BM153" s="167" t="s">
        <v>224</v>
      </c>
    </row>
    <row r="154" spans="1:65" s="12" customFormat="1" ht="22.9" customHeight="1">
      <c r="B154" s="143"/>
      <c r="D154" s="144" t="s">
        <v>73</v>
      </c>
      <c r="E154" s="154" t="s">
        <v>225</v>
      </c>
      <c r="F154" s="154" t="s">
        <v>226</v>
      </c>
      <c r="I154" s="146"/>
      <c r="J154" s="155">
        <f>BK154</f>
        <v>0</v>
      </c>
      <c r="L154" s="143"/>
      <c r="M154" s="148"/>
      <c r="N154" s="149"/>
      <c r="O154" s="149"/>
      <c r="P154" s="150">
        <f>P155</f>
        <v>0</v>
      </c>
      <c r="Q154" s="149"/>
      <c r="R154" s="150">
        <f>R155</f>
        <v>0</v>
      </c>
      <c r="S154" s="149"/>
      <c r="T154" s="151">
        <f>T155</f>
        <v>0</v>
      </c>
      <c r="AR154" s="144" t="s">
        <v>82</v>
      </c>
      <c r="AT154" s="152" t="s">
        <v>73</v>
      </c>
      <c r="AU154" s="152" t="s">
        <v>82</v>
      </c>
      <c r="AY154" s="144" t="s">
        <v>152</v>
      </c>
      <c r="BK154" s="153">
        <f>BK155</f>
        <v>0</v>
      </c>
    </row>
    <row r="155" spans="1:65" s="2" customFormat="1" ht="24.2" customHeight="1">
      <c r="A155" s="29"/>
      <c r="B155" s="121"/>
      <c r="C155" s="156" t="s">
        <v>227</v>
      </c>
      <c r="D155" s="156" t="s">
        <v>154</v>
      </c>
      <c r="E155" s="157" t="s">
        <v>228</v>
      </c>
      <c r="F155" s="158" t="s">
        <v>229</v>
      </c>
      <c r="G155" s="159" t="s">
        <v>215</v>
      </c>
      <c r="H155" s="160">
        <v>105.321</v>
      </c>
      <c r="I155" s="161"/>
      <c r="J155" s="160">
        <f>ROUND(I155*H155,3)</f>
        <v>0</v>
      </c>
      <c r="K155" s="162"/>
      <c r="L155" s="30"/>
      <c r="M155" s="180" t="s">
        <v>1</v>
      </c>
      <c r="N155" s="181" t="s">
        <v>40</v>
      </c>
      <c r="O155" s="182"/>
      <c r="P155" s="183">
        <f>O155*H155</f>
        <v>0</v>
      </c>
      <c r="Q155" s="183">
        <v>0</v>
      </c>
      <c r="R155" s="183">
        <f>Q155*H155</f>
        <v>0</v>
      </c>
      <c r="S155" s="183">
        <v>0</v>
      </c>
      <c r="T155" s="184">
        <f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7" t="s">
        <v>158</v>
      </c>
      <c r="AT155" s="167" t="s">
        <v>154</v>
      </c>
      <c r="AU155" s="167" t="s">
        <v>130</v>
      </c>
      <c r="AY155" s="14" t="s">
        <v>152</v>
      </c>
      <c r="BE155" s="168">
        <f>IF(N155="základná",J155,0)</f>
        <v>0</v>
      </c>
      <c r="BF155" s="168">
        <f>IF(N155="znížená",J155,0)</f>
        <v>0</v>
      </c>
      <c r="BG155" s="168">
        <f>IF(N155="zákl. prenesená",J155,0)</f>
        <v>0</v>
      </c>
      <c r="BH155" s="168">
        <f>IF(N155="zníž. prenesená",J155,0)</f>
        <v>0</v>
      </c>
      <c r="BI155" s="168">
        <f>IF(N155="nulová",J155,0)</f>
        <v>0</v>
      </c>
      <c r="BJ155" s="14" t="s">
        <v>130</v>
      </c>
      <c r="BK155" s="169">
        <f>ROUND(I155*H155,3)</f>
        <v>0</v>
      </c>
      <c r="BL155" s="14" t="s">
        <v>158</v>
      </c>
      <c r="BM155" s="167" t="s">
        <v>230</v>
      </c>
    </row>
    <row r="156" spans="1:65" s="2" customFormat="1" ht="6.95" customHeight="1">
      <c r="A156" s="29"/>
      <c r="B156" s="44"/>
      <c r="C156" s="45"/>
      <c r="D156" s="45"/>
      <c r="E156" s="45"/>
      <c r="F156" s="45"/>
      <c r="G156" s="45"/>
      <c r="H156" s="45"/>
      <c r="I156" s="45"/>
      <c r="J156" s="45"/>
      <c r="K156" s="45"/>
      <c r="L156" s="30"/>
      <c r="M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</row>
  </sheetData>
  <autoFilter ref="C131:K155"/>
  <mergeCells count="14">
    <mergeCell ref="D110:F110"/>
    <mergeCell ref="E122:H122"/>
    <mergeCell ref="E124:H124"/>
    <mergeCell ref="L2:V2"/>
    <mergeCell ref="E87:H87"/>
    <mergeCell ref="D106:F106"/>
    <mergeCell ref="D107:F107"/>
    <mergeCell ref="D108:F108"/>
    <mergeCell ref="D109:F109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9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1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4" t="s">
        <v>86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74</v>
      </c>
    </row>
    <row r="4" spans="1:46" s="1" customFormat="1" ht="24.95" customHeight="1">
      <c r="B4" s="17"/>
      <c r="D4" s="18" t="s">
        <v>111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Rekonštrukcia mestských chodníkov a spevnených plôch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112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customHeight="1">
      <c r="A9" s="29"/>
      <c r="B9" s="30"/>
      <c r="C9" s="29"/>
      <c r="D9" s="29"/>
      <c r="E9" s="189" t="s">
        <v>231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13. 8. 2020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24</v>
      </c>
      <c r="F15" s="29"/>
      <c r="G15" s="29"/>
      <c r="H15" s="29"/>
      <c r="I15" s="24" t="s">
        <v>25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195"/>
      <c r="G18" s="195"/>
      <c r="H18" s="195"/>
      <c r="I18" s="24" t="s">
        <v>25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33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00" t="s">
        <v>1</v>
      </c>
      <c r="F27" s="200"/>
      <c r="G27" s="200"/>
      <c r="H27" s="200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114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115</v>
      </c>
      <c r="E31" s="29"/>
      <c r="F31" s="29"/>
      <c r="G31" s="29"/>
      <c r="H31" s="29"/>
      <c r="I31" s="29"/>
      <c r="J31" s="94">
        <f>J106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34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36</v>
      </c>
      <c r="G34" s="29"/>
      <c r="H34" s="29"/>
      <c r="I34" s="33" t="s">
        <v>35</v>
      </c>
      <c r="J34" s="33" t="s">
        <v>37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38</v>
      </c>
      <c r="E35" s="24" t="s">
        <v>39</v>
      </c>
      <c r="F35" s="98">
        <f>ROUND((SUM(BE106:BE113) + SUM(BE133:BE168)),  2)</f>
        <v>0</v>
      </c>
      <c r="G35" s="29"/>
      <c r="H35" s="29"/>
      <c r="I35" s="99">
        <v>0.2</v>
      </c>
      <c r="J35" s="98">
        <f>ROUND(((SUM(BE106:BE113) + SUM(BE133:BE168))*I35),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40</v>
      </c>
      <c r="F36" s="98">
        <f>ROUND((SUM(BF106:BF113) + SUM(BF133:BF168)),  2)</f>
        <v>0</v>
      </c>
      <c r="G36" s="29"/>
      <c r="H36" s="29"/>
      <c r="I36" s="99">
        <v>0.2</v>
      </c>
      <c r="J36" s="98">
        <f>ROUND(((SUM(BF106:BF113) + SUM(BF133:BF168))*I36),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41</v>
      </c>
      <c r="F37" s="98">
        <f>ROUND((SUM(BG106:BG113) + SUM(BG133:BG168)),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42</v>
      </c>
      <c r="F38" s="98">
        <f>ROUND((SUM(BH106:BH113) + SUM(BH133:BH168)),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43</v>
      </c>
      <c r="F39" s="98">
        <f>ROUND((SUM(BI106:BI113) + SUM(BI133:BI168)),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44</v>
      </c>
      <c r="E41" s="57"/>
      <c r="F41" s="57"/>
      <c r="G41" s="102" t="s">
        <v>45</v>
      </c>
      <c r="H41" s="103" t="s">
        <v>46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49</v>
      </c>
      <c r="E61" s="32"/>
      <c r="F61" s="106" t="s">
        <v>50</v>
      </c>
      <c r="G61" s="42" t="s">
        <v>49</v>
      </c>
      <c r="H61" s="32"/>
      <c r="I61" s="32"/>
      <c r="J61" s="107" t="s">
        <v>50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49</v>
      </c>
      <c r="E76" s="32"/>
      <c r="F76" s="106" t="s">
        <v>50</v>
      </c>
      <c r="G76" s="42" t="s">
        <v>49</v>
      </c>
      <c r="H76" s="32"/>
      <c r="I76" s="32"/>
      <c r="J76" s="107" t="s">
        <v>50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116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Rekonštrukcia mestských chodníkov a spevnených plôch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112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customHeight="1">
      <c r="A87" s="29"/>
      <c r="B87" s="30"/>
      <c r="C87" s="29"/>
      <c r="D87" s="29"/>
      <c r="E87" s="189" t="str">
        <f>E9</f>
        <v>02 - Rekonštrukcia  chodníkov a spevnených plôch v areáli MŠ pri polícii (plocha 512 m2)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13. 8. 2020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22</v>
      </c>
      <c r="D91" s="29"/>
      <c r="E91" s="29"/>
      <c r="F91" s="22" t="str">
        <f>E15</f>
        <v xml:space="preserve">Mesto Trebišov </v>
      </c>
      <c r="G91" s="29"/>
      <c r="H91" s="29"/>
      <c r="I91" s="24" t="s">
        <v>28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117</v>
      </c>
      <c r="D94" s="100"/>
      <c r="E94" s="100"/>
      <c r="F94" s="100"/>
      <c r="G94" s="100"/>
      <c r="H94" s="100"/>
      <c r="I94" s="100"/>
      <c r="J94" s="109" t="s">
        <v>118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119</v>
      </c>
      <c r="D96" s="29"/>
      <c r="E96" s="29"/>
      <c r="F96" s="29"/>
      <c r="G96" s="29"/>
      <c r="H96" s="29"/>
      <c r="I96" s="29"/>
      <c r="J96" s="68">
        <f>J133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120</v>
      </c>
    </row>
    <row r="97" spans="1:65" s="9" customFormat="1" ht="24.95" customHeight="1">
      <c r="B97" s="111"/>
      <c r="D97" s="112" t="s">
        <v>121</v>
      </c>
      <c r="E97" s="113"/>
      <c r="F97" s="113"/>
      <c r="G97" s="113"/>
      <c r="H97" s="113"/>
      <c r="I97" s="113"/>
      <c r="J97" s="114">
        <f>J134</f>
        <v>0</v>
      </c>
      <c r="L97" s="111"/>
    </row>
    <row r="98" spans="1:65" s="10" customFormat="1" ht="19.899999999999999" customHeight="1">
      <c r="B98" s="115"/>
      <c r="D98" s="116" t="s">
        <v>122</v>
      </c>
      <c r="E98" s="117"/>
      <c r="F98" s="117"/>
      <c r="G98" s="117"/>
      <c r="H98" s="117"/>
      <c r="I98" s="117"/>
      <c r="J98" s="118">
        <f>J135</f>
        <v>0</v>
      </c>
      <c r="L98" s="115"/>
    </row>
    <row r="99" spans="1:65" s="10" customFormat="1" ht="19.899999999999999" customHeight="1">
      <c r="B99" s="115"/>
      <c r="D99" s="116" t="s">
        <v>123</v>
      </c>
      <c r="E99" s="117"/>
      <c r="F99" s="117"/>
      <c r="G99" s="117"/>
      <c r="H99" s="117"/>
      <c r="I99" s="117"/>
      <c r="J99" s="118">
        <f>J145</f>
        <v>0</v>
      </c>
      <c r="L99" s="115"/>
    </row>
    <row r="100" spans="1:65" s="10" customFormat="1" ht="19.899999999999999" customHeight="1">
      <c r="B100" s="115"/>
      <c r="D100" s="116" t="s">
        <v>124</v>
      </c>
      <c r="E100" s="117"/>
      <c r="F100" s="117"/>
      <c r="G100" s="117"/>
      <c r="H100" s="117"/>
      <c r="I100" s="117"/>
      <c r="J100" s="118">
        <f>J147</f>
        <v>0</v>
      </c>
      <c r="L100" s="115"/>
    </row>
    <row r="101" spans="1:65" s="10" customFormat="1" ht="19.899999999999999" customHeight="1">
      <c r="B101" s="115"/>
      <c r="D101" s="116" t="s">
        <v>232</v>
      </c>
      <c r="E101" s="117"/>
      <c r="F101" s="117"/>
      <c r="G101" s="117"/>
      <c r="H101" s="117"/>
      <c r="I101" s="117"/>
      <c r="J101" s="118">
        <f>J156</f>
        <v>0</v>
      </c>
      <c r="L101" s="115"/>
    </row>
    <row r="102" spans="1:65" s="10" customFormat="1" ht="19.899999999999999" customHeight="1">
      <c r="B102" s="115"/>
      <c r="D102" s="116" t="s">
        <v>125</v>
      </c>
      <c r="E102" s="117"/>
      <c r="F102" s="117"/>
      <c r="G102" s="117"/>
      <c r="H102" s="117"/>
      <c r="I102" s="117"/>
      <c r="J102" s="118">
        <f>J158</f>
        <v>0</v>
      </c>
      <c r="L102" s="115"/>
    </row>
    <row r="103" spans="1:65" s="10" customFormat="1" ht="19.899999999999999" customHeight="1">
      <c r="B103" s="115"/>
      <c r="D103" s="116" t="s">
        <v>126</v>
      </c>
      <c r="E103" s="117"/>
      <c r="F103" s="117"/>
      <c r="G103" s="117"/>
      <c r="H103" s="117"/>
      <c r="I103" s="117"/>
      <c r="J103" s="118">
        <f>J167</f>
        <v>0</v>
      </c>
      <c r="L103" s="115"/>
    </row>
    <row r="104" spans="1:65" s="2" customFormat="1" ht="21.75" customHeight="1">
      <c r="A104" s="29"/>
      <c r="B104" s="30"/>
      <c r="C104" s="29"/>
      <c r="D104" s="29"/>
      <c r="E104" s="29"/>
      <c r="F104" s="29"/>
      <c r="G104" s="29"/>
      <c r="H104" s="29"/>
      <c r="I104" s="29"/>
      <c r="J104" s="29"/>
      <c r="K104" s="29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6.95" customHeight="1">
      <c r="A105" s="29"/>
      <c r="B105" s="30"/>
      <c r="C105" s="29"/>
      <c r="D105" s="29"/>
      <c r="E105" s="29"/>
      <c r="F105" s="29"/>
      <c r="G105" s="29"/>
      <c r="H105" s="29"/>
      <c r="I105" s="29"/>
      <c r="J105" s="29"/>
      <c r="K105" s="29"/>
      <c r="L105" s="3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65" s="2" customFormat="1" ht="29.25" customHeight="1">
      <c r="A106" s="29"/>
      <c r="B106" s="30"/>
      <c r="C106" s="110" t="s">
        <v>127</v>
      </c>
      <c r="D106" s="29"/>
      <c r="E106" s="29"/>
      <c r="F106" s="29"/>
      <c r="G106" s="29"/>
      <c r="H106" s="29"/>
      <c r="I106" s="29"/>
      <c r="J106" s="119">
        <f>ROUND(J107 + J108 + J109 + J110 + J111 + J112,2)</f>
        <v>0</v>
      </c>
      <c r="K106" s="29"/>
      <c r="L106" s="39"/>
      <c r="N106" s="120" t="s">
        <v>38</v>
      </c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65" s="2" customFormat="1" ht="18" customHeight="1">
      <c r="A107" s="29"/>
      <c r="B107" s="121"/>
      <c r="C107" s="122"/>
      <c r="D107" s="228" t="s">
        <v>128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40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129</v>
      </c>
      <c r="AZ107" s="126"/>
      <c r="BA107" s="126"/>
      <c r="BB107" s="126"/>
      <c r="BC107" s="126"/>
      <c r="BD107" s="126"/>
      <c r="BE107" s="129">
        <f t="shared" ref="BE107:BE112" si="0">IF(N107="základná",J107,0)</f>
        <v>0</v>
      </c>
      <c r="BF107" s="129">
        <f t="shared" ref="BF107:BF112" si="1">IF(N107="znížená",J107,0)</f>
        <v>0</v>
      </c>
      <c r="BG107" s="129">
        <f t="shared" ref="BG107:BG112" si="2">IF(N107="zákl. prenesená",J107,0)</f>
        <v>0</v>
      </c>
      <c r="BH107" s="129">
        <f t="shared" ref="BH107:BH112" si="3">IF(N107="zníž. prenesená",J107,0)</f>
        <v>0</v>
      </c>
      <c r="BI107" s="129">
        <f t="shared" ref="BI107:BI112" si="4">IF(N107="nulová",J107,0)</f>
        <v>0</v>
      </c>
      <c r="BJ107" s="128" t="s">
        <v>130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131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40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129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130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132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40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129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130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228" t="s">
        <v>133</v>
      </c>
      <c r="E110" s="229"/>
      <c r="F110" s="229"/>
      <c r="G110" s="122"/>
      <c r="H110" s="122"/>
      <c r="I110" s="122"/>
      <c r="J110" s="124">
        <v>0</v>
      </c>
      <c r="K110" s="122"/>
      <c r="L110" s="125"/>
      <c r="M110" s="126"/>
      <c r="N110" s="127" t="s">
        <v>40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129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130</v>
      </c>
      <c r="BK110" s="126"/>
      <c r="BL110" s="126"/>
      <c r="BM110" s="126"/>
    </row>
    <row r="111" spans="1:65" s="2" customFormat="1" ht="18" customHeight="1">
      <c r="A111" s="29"/>
      <c r="B111" s="121"/>
      <c r="C111" s="122"/>
      <c r="D111" s="228" t="s">
        <v>134</v>
      </c>
      <c r="E111" s="229"/>
      <c r="F111" s="229"/>
      <c r="G111" s="122"/>
      <c r="H111" s="122"/>
      <c r="I111" s="122"/>
      <c r="J111" s="124">
        <v>0</v>
      </c>
      <c r="K111" s="122"/>
      <c r="L111" s="125"/>
      <c r="M111" s="126"/>
      <c r="N111" s="127" t="s">
        <v>40</v>
      </c>
      <c r="O111" s="126"/>
      <c r="P111" s="126"/>
      <c r="Q111" s="126"/>
      <c r="R111" s="126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8" t="s">
        <v>129</v>
      </c>
      <c r="AZ111" s="126"/>
      <c r="BA111" s="126"/>
      <c r="BB111" s="126"/>
      <c r="BC111" s="126"/>
      <c r="BD111" s="126"/>
      <c r="BE111" s="129">
        <f t="shared" si="0"/>
        <v>0</v>
      </c>
      <c r="BF111" s="129">
        <f t="shared" si="1"/>
        <v>0</v>
      </c>
      <c r="BG111" s="129">
        <f t="shared" si="2"/>
        <v>0</v>
      </c>
      <c r="BH111" s="129">
        <f t="shared" si="3"/>
        <v>0</v>
      </c>
      <c r="BI111" s="129">
        <f t="shared" si="4"/>
        <v>0</v>
      </c>
      <c r="BJ111" s="128" t="s">
        <v>130</v>
      </c>
      <c r="BK111" s="126"/>
      <c r="BL111" s="126"/>
      <c r="BM111" s="126"/>
    </row>
    <row r="112" spans="1:65" s="2" customFormat="1" ht="18" customHeight="1">
      <c r="A112" s="29"/>
      <c r="B112" s="121"/>
      <c r="C112" s="122"/>
      <c r="D112" s="123" t="s">
        <v>135</v>
      </c>
      <c r="E112" s="122"/>
      <c r="F112" s="122"/>
      <c r="G112" s="122"/>
      <c r="H112" s="122"/>
      <c r="I112" s="122"/>
      <c r="J112" s="124">
        <f>ROUND(J30*T112,2)</f>
        <v>0</v>
      </c>
      <c r="K112" s="122"/>
      <c r="L112" s="125"/>
      <c r="M112" s="126"/>
      <c r="N112" s="127" t="s">
        <v>40</v>
      </c>
      <c r="O112" s="126"/>
      <c r="P112" s="126"/>
      <c r="Q112" s="126"/>
      <c r="R112" s="126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  <c r="AC112" s="122"/>
      <c r="AD112" s="122"/>
      <c r="AE112" s="122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28" t="s">
        <v>136</v>
      </c>
      <c r="AZ112" s="126"/>
      <c r="BA112" s="126"/>
      <c r="BB112" s="126"/>
      <c r="BC112" s="126"/>
      <c r="BD112" s="126"/>
      <c r="BE112" s="129">
        <f t="shared" si="0"/>
        <v>0</v>
      </c>
      <c r="BF112" s="129">
        <f t="shared" si="1"/>
        <v>0</v>
      </c>
      <c r="BG112" s="129">
        <f t="shared" si="2"/>
        <v>0</v>
      </c>
      <c r="BH112" s="129">
        <f t="shared" si="3"/>
        <v>0</v>
      </c>
      <c r="BI112" s="129">
        <f t="shared" si="4"/>
        <v>0</v>
      </c>
      <c r="BJ112" s="128" t="s">
        <v>130</v>
      </c>
      <c r="BK112" s="126"/>
      <c r="BL112" s="126"/>
      <c r="BM112" s="126"/>
    </row>
    <row r="113" spans="1:31" s="2" customFormat="1" ht="11.25">
      <c r="A113" s="29"/>
      <c r="B113" s="30"/>
      <c r="C113" s="29"/>
      <c r="D113" s="29"/>
      <c r="E113" s="29"/>
      <c r="F113" s="29"/>
      <c r="G113" s="29"/>
      <c r="H113" s="29"/>
      <c r="I113" s="29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31" s="2" customFormat="1" ht="29.25" customHeight="1">
      <c r="A114" s="29"/>
      <c r="B114" s="30"/>
      <c r="C114" s="130" t="s">
        <v>137</v>
      </c>
      <c r="D114" s="100"/>
      <c r="E114" s="100"/>
      <c r="F114" s="100"/>
      <c r="G114" s="100"/>
      <c r="H114" s="100"/>
      <c r="I114" s="100"/>
      <c r="J114" s="131">
        <f>ROUND(J96+J106,2)</f>
        <v>0</v>
      </c>
      <c r="K114" s="100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31" s="2" customFormat="1" ht="6.95" customHeight="1">
      <c r="A115" s="29"/>
      <c r="B115" s="44"/>
      <c r="C115" s="45"/>
      <c r="D115" s="45"/>
      <c r="E115" s="45"/>
      <c r="F115" s="45"/>
      <c r="G115" s="45"/>
      <c r="H115" s="45"/>
      <c r="I115" s="45"/>
      <c r="J115" s="45"/>
      <c r="K115" s="45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9" spans="1:31" s="2" customFormat="1" ht="6.95" customHeight="1">
      <c r="A119" s="29"/>
      <c r="B119" s="46"/>
      <c r="C119" s="47"/>
      <c r="D119" s="47"/>
      <c r="E119" s="47"/>
      <c r="F119" s="47"/>
      <c r="G119" s="47"/>
      <c r="H119" s="47"/>
      <c r="I119" s="47"/>
      <c r="J119" s="47"/>
      <c r="K119" s="47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24.95" customHeight="1">
      <c r="A120" s="29"/>
      <c r="B120" s="30"/>
      <c r="C120" s="18" t="s">
        <v>138</v>
      </c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6.95" customHeight="1">
      <c r="A121" s="29"/>
      <c r="B121" s="30"/>
      <c r="C121" s="29"/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2" customHeight="1">
      <c r="A122" s="29"/>
      <c r="B122" s="30"/>
      <c r="C122" s="24" t="s">
        <v>14</v>
      </c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6.5" customHeight="1">
      <c r="A123" s="29"/>
      <c r="B123" s="30"/>
      <c r="C123" s="29"/>
      <c r="D123" s="29"/>
      <c r="E123" s="224" t="str">
        <f>E7</f>
        <v>Rekonštrukcia mestských chodníkov a spevnených plôch</v>
      </c>
      <c r="F123" s="225"/>
      <c r="G123" s="225"/>
      <c r="H123" s="225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12" customHeight="1">
      <c r="A124" s="29"/>
      <c r="B124" s="30"/>
      <c r="C124" s="24" t="s">
        <v>112</v>
      </c>
      <c r="D124" s="29"/>
      <c r="E124" s="29"/>
      <c r="F124" s="29"/>
      <c r="G124" s="29"/>
      <c r="H124" s="29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24.75" customHeight="1">
      <c r="A125" s="29"/>
      <c r="B125" s="30"/>
      <c r="C125" s="29"/>
      <c r="D125" s="29"/>
      <c r="E125" s="189" t="str">
        <f>E9</f>
        <v>02 - Rekonštrukcia  chodníkov a spevnených plôch v areáli MŠ pri polícii (plocha 512 m2)</v>
      </c>
      <c r="F125" s="226"/>
      <c r="G125" s="226"/>
      <c r="H125" s="226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6.95" customHeight="1">
      <c r="A126" s="29"/>
      <c r="B126" s="30"/>
      <c r="C126" s="29"/>
      <c r="D126" s="29"/>
      <c r="E126" s="29"/>
      <c r="F126" s="29"/>
      <c r="G126" s="29"/>
      <c r="H126" s="29"/>
      <c r="I126" s="29"/>
      <c r="J126" s="29"/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12" customHeight="1">
      <c r="A127" s="29"/>
      <c r="B127" s="30"/>
      <c r="C127" s="24" t="s">
        <v>18</v>
      </c>
      <c r="D127" s="29"/>
      <c r="E127" s="29"/>
      <c r="F127" s="22" t="str">
        <f>F12</f>
        <v xml:space="preserve">Trebišov </v>
      </c>
      <c r="G127" s="29"/>
      <c r="H127" s="29"/>
      <c r="I127" s="24" t="s">
        <v>20</v>
      </c>
      <c r="J127" s="52" t="str">
        <f>IF(J12="","",J12)</f>
        <v>13. 8. 2020</v>
      </c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6.95" customHeight="1">
      <c r="A128" s="29"/>
      <c r="B128" s="30"/>
      <c r="C128" s="29"/>
      <c r="D128" s="29"/>
      <c r="E128" s="29"/>
      <c r="F128" s="29"/>
      <c r="G128" s="29"/>
      <c r="H128" s="29"/>
      <c r="I128" s="29"/>
      <c r="J128" s="29"/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5.2" customHeight="1">
      <c r="A129" s="29"/>
      <c r="B129" s="30"/>
      <c r="C129" s="24" t="s">
        <v>22</v>
      </c>
      <c r="D129" s="29"/>
      <c r="E129" s="29"/>
      <c r="F129" s="22" t="str">
        <f>E15</f>
        <v xml:space="preserve">Mesto Trebišov </v>
      </c>
      <c r="G129" s="29"/>
      <c r="H129" s="29"/>
      <c r="I129" s="24" t="s">
        <v>28</v>
      </c>
      <c r="J129" s="27" t="str">
        <f>E21</f>
        <v xml:space="preserve"> </v>
      </c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15.2" customHeight="1">
      <c r="A130" s="29"/>
      <c r="B130" s="30"/>
      <c r="C130" s="24" t="s">
        <v>26</v>
      </c>
      <c r="D130" s="29"/>
      <c r="E130" s="29"/>
      <c r="F130" s="22" t="str">
        <f>IF(E18="","",E18)</f>
        <v>Vyplň údaj</v>
      </c>
      <c r="G130" s="29"/>
      <c r="H130" s="29"/>
      <c r="I130" s="24" t="s">
        <v>32</v>
      </c>
      <c r="J130" s="27" t="str">
        <f>E24</f>
        <v xml:space="preserve"> </v>
      </c>
      <c r="K130" s="29"/>
      <c r="L130" s="3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2" customFormat="1" ht="10.35" customHeight="1">
      <c r="A131" s="29"/>
      <c r="B131" s="30"/>
      <c r="C131" s="29"/>
      <c r="D131" s="29"/>
      <c r="E131" s="29"/>
      <c r="F131" s="29"/>
      <c r="G131" s="29"/>
      <c r="H131" s="29"/>
      <c r="I131" s="29"/>
      <c r="J131" s="29"/>
      <c r="K131" s="29"/>
      <c r="L131" s="3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:65" s="11" customFormat="1" ht="29.25" customHeight="1">
      <c r="A132" s="132"/>
      <c r="B132" s="133"/>
      <c r="C132" s="134" t="s">
        <v>139</v>
      </c>
      <c r="D132" s="135" t="s">
        <v>59</v>
      </c>
      <c r="E132" s="135" t="s">
        <v>55</v>
      </c>
      <c r="F132" s="135" t="s">
        <v>56</v>
      </c>
      <c r="G132" s="135" t="s">
        <v>140</v>
      </c>
      <c r="H132" s="135" t="s">
        <v>141</v>
      </c>
      <c r="I132" s="135" t="s">
        <v>142</v>
      </c>
      <c r="J132" s="136" t="s">
        <v>118</v>
      </c>
      <c r="K132" s="137" t="s">
        <v>143</v>
      </c>
      <c r="L132" s="138"/>
      <c r="M132" s="59" t="s">
        <v>1</v>
      </c>
      <c r="N132" s="60" t="s">
        <v>38</v>
      </c>
      <c r="O132" s="60" t="s">
        <v>144</v>
      </c>
      <c r="P132" s="60" t="s">
        <v>145</v>
      </c>
      <c r="Q132" s="60" t="s">
        <v>146</v>
      </c>
      <c r="R132" s="60" t="s">
        <v>147</v>
      </c>
      <c r="S132" s="60" t="s">
        <v>148</v>
      </c>
      <c r="T132" s="61" t="s">
        <v>149</v>
      </c>
      <c r="U132" s="132"/>
      <c r="V132" s="132"/>
      <c r="W132" s="132"/>
      <c r="X132" s="132"/>
      <c r="Y132" s="132"/>
      <c r="Z132" s="132"/>
      <c r="AA132" s="132"/>
      <c r="AB132" s="132"/>
      <c r="AC132" s="132"/>
      <c r="AD132" s="132"/>
      <c r="AE132" s="132"/>
    </row>
    <row r="133" spans="1:65" s="2" customFormat="1" ht="22.9" customHeight="1">
      <c r="A133" s="29"/>
      <c r="B133" s="30"/>
      <c r="C133" s="66" t="s">
        <v>114</v>
      </c>
      <c r="D133" s="29"/>
      <c r="E133" s="29"/>
      <c r="F133" s="29"/>
      <c r="G133" s="29"/>
      <c r="H133" s="29"/>
      <c r="I133" s="29"/>
      <c r="J133" s="139">
        <f>BK133</f>
        <v>0</v>
      </c>
      <c r="K133" s="29"/>
      <c r="L133" s="30"/>
      <c r="M133" s="62"/>
      <c r="N133" s="53"/>
      <c r="O133" s="63"/>
      <c r="P133" s="140">
        <f>P134</f>
        <v>0</v>
      </c>
      <c r="Q133" s="63"/>
      <c r="R133" s="140">
        <f>R134</f>
        <v>161.26228320000001</v>
      </c>
      <c r="S133" s="63"/>
      <c r="T133" s="141">
        <f>T134</f>
        <v>13.691000000000003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T133" s="14" t="s">
        <v>73</v>
      </c>
      <c r="AU133" s="14" t="s">
        <v>120</v>
      </c>
      <c r="BK133" s="142">
        <f>BK134</f>
        <v>0</v>
      </c>
    </row>
    <row r="134" spans="1:65" s="12" customFormat="1" ht="25.9" customHeight="1">
      <c r="B134" s="143"/>
      <c r="D134" s="144" t="s">
        <v>73</v>
      </c>
      <c r="E134" s="145" t="s">
        <v>150</v>
      </c>
      <c r="F134" s="145" t="s">
        <v>151</v>
      </c>
      <c r="I134" s="146"/>
      <c r="J134" s="147">
        <f>BK134</f>
        <v>0</v>
      </c>
      <c r="L134" s="143"/>
      <c r="M134" s="148"/>
      <c r="N134" s="149"/>
      <c r="O134" s="149"/>
      <c r="P134" s="150">
        <f>P135+P145+P147+P156+P158+P167</f>
        <v>0</v>
      </c>
      <c r="Q134" s="149"/>
      <c r="R134" s="150">
        <f>R135+R145+R147+R156+R158+R167</f>
        <v>161.26228320000001</v>
      </c>
      <c r="S134" s="149"/>
      <c r="T134" s="151">
        <f>T135+T145+T147+T156+T158+T167</f>
        <v>13.691000000000003</v>
      </c>
      <c r="AR134" s="144" t="s">
        <v>82</v>
      </c>
      <c r="AT134" s="152" t="s">
        <v>73</v>
      </c>
      <c r="AU134" s="152" t="s">
        <v>74</v>
      </c>
      <c r="AY134" s="144" t="s">
        <v>152</v>
      </c>
      <c r="BK134" s="153">
        <f>BK135+BK145+BK147+BK156+BK158+BK167</f>
        <v>0</v>
      </c>
    </row>
    <row r="135" spans="1:65" s="12" customFormat="1" ht="22.9" customHeight="1">
      <c r="B135" s="143"/>
      <c r="D135" s="144" t="s">
        <v>73</v>
      </c>
      <c r="E135" s="154" t="s">
        <v>82</v>
      </c>
      <c r="F135" s="154" t="s">
        <v>153</v>
      </c>
      <c r="I135" s="146"/>
      <c r="J135" s="155">
        <f>BK135</f>
        <v>0</v>
      </c>
      <c r="L135" s="143"/>
      <c r="M135" s="148"/>
      <c r="N135" s="149"/>
      <c r="O135" s="149"/>
      <c r="P135" s="150">
        <f>SUM(P136:P144)</f>
        <v>0</v>
      </c>
      <c r="Q135" s="149"/>
      <c r="R135" s="150">
        <f>SUM(R136:R144)</f>
        <v>1.3999999999999998E-3</v>
      </c>
      <c r="S135" s="149"/>
      <c r="T135" s="151">
        <f>SUM(T136:T144)</f>
        <v>13.691000000000003</v>
      </c>
      <c r="AR135" s="144" t="s">
        <v>82</v>
      </c>
      <c r="AT135" s="152" t="s">
        <v>73</v>
      </c>
      <c r="AU135" s="152" t="s">
        <v>82</v>
      </c>
      <c r="AY135" s="144" t="s">
        <v>152</v>
      </c>
      <c r="BK135" s="153">
        <f>SUM(BK136:BK144)</f>
        <v>0</v>
      </c>
    </row>
    <row r="136" spans="1:65" s="2" customFormat="1" ht="24.2" customHeight="1">
      <c r="A136" s="29"/>
      <c r="B136" s="121"/>
      <c r="C136" s="156" t="s">
        <v>82</v>
      </c>
      <c r="D136" s="156" t="s">
        <v>154</v>
      </c>
      <c r="E136" s="157" t="s">
        <v>233</v>
      </c>
      <c r="F136" s="158" t="s">
        <v>234</v>
      </c>
      <c r="G136" s="159" t="s">
        <v>157</v>
      </c>
      <c r="H136" s="160">
        <v>3</v>
      </c>
      <c r="I136" s="161"/>
      <c r="J136" s="160">
        <f t="shared" ref="J136:J144" si="5">ROUND(I136*H136,3)</f>
        <v>0</v>
      </c>
      <c r="K136" s="162"/>
      <c r="L136" s="30"/>
      <c r="M136" s="163" t="s">
        <v>1</v>
      </c>
      <c r="N136" s="164" t="s">
        <v>40</v>
      </c>
      <c r="O136" s="55"/>
      <c r="P136" s="165">
        <f t="shared" ref="P136:P144" si="6">O136*H136</f>
        <v>0</v>
      </c>
      <c r="Q136" s="165">
        <v>0</v>
      </c>
      <c r="R136" s="165">
        <f t="shared" ref="R136:R144" si="7">Q136*H136</f>
        <v>0</v>
      </c>
      <c r="S136" s="165">
        <v>0.22500000000000001</v>
      </c>
      <c r="T136" s="166">
        <f t="shared" ref="T136:T144" si="8">S136*H136</f>
        <v>0.67500000000000004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158</v>
      </c>
      <c r="AT136" s="167" t="s">
        <v>154</v>
      </c>
      <c r="AU136" s="167" t="s">
        <v>130</v>
      </c>
      <c r="AY136" s="14" t="s">
        <v>152</v>
      </c>
      <c r="BE136" s="168">
        <f t="shared" ref="BE136:BE144" si="9">IF(N136="základná",J136,0)</f>
        <v>0</v>
      </c>
      <c r="BF136" s="168">
        <f t="shared" ref="BF136:BF144" si="10">IF(N136="znížená",J136,0)</f>
        <v>0</v>
      </c>
      <c r="BG136" s="168">
        <f t="shared" ref="BG136:BG144" si="11">IF(N136="zákl. prenesená",J136,0)</f>
        <v>0</v>
      </c>
      <c r="BH136" s="168">
        <f t="shared" ref="BH136:BH144" si="12">IF(N136="zníž. prenesená",J136,0)</f>
        <v>0</v>
      </c>
      <c r="BI136" s="168">
        <f t="shared" ref="BI136:BI144" si="13">IF(N136="nulová",J136,0)</f>
        <v>0</v>
      </c>
      <c r="BJ136" s="14" t="s">
        <v>130</v>
      </c>
      <c r="BK136" s="169">
        <f t="shared" ref="BK136:BK144" si="14">ROUND(I136*H136,3)</f>
        <v>0</v>
      </c>
      <c r="BL136" s="14" t="s">
        <v>158</v>
      </c>
      <c r="BM136" s="167" t="s">
        <v>235</v>
      </c>
    </row>
    <row r="137" spans="1:65" s="2" customFormat="1" ht="24.2" customHeight="1">
      <c r="A137" s="29"/>
      <c r="B137" s="121"/>
      <c r="C137" s="156" t="s">
        <v>130</v>
      </c>
      <c r="D137" s="156" t="s">
        <v>154</v>
      </c>
      <c r="E137" s="157" t="s">
        <v>155</v>
      </c>
      <c r="F137" s="158" t="s">
        <v>156</v>
      </c>
      <c r="G137" s="159" t="s">
        <v>157</v>
      </c>
      <c r="H137" s="160">
        <v>112</v>
      </c>
      <c r="I137" s="161"/>
      <c r="J137" s="160">
        <f t="shared" si="5"/>
        <v>0</v>
      </c>
      <c r="K137" s="162"/>
      <c r="L137" s="30"/>
      <c r="M137" s="163" t="s">
        <v>1</v>
      </c>
      <c r="N137" s="164" t="s">
        <v>40</v>
      </c>
      <c r="O137" s="55"/>
      <c r="P137" s="165">
        <f t="shared" si="6"/>
        <v>0</v>
      </c>
      <c r="Q137" s="165">
        <v>0</v>
      </c>
      <c r="R137" s="165">
        <f t="shared" si="7"/>
        <v>0</v>
      </c>
      <c r="S137" s="165">
        <v>9.8000000000000004E-2</v>
      </c>
      <c r="T137" s="166">
        <f t="shared" si="8"/>
        <v>10.976000000000001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158</v>
      </c>
      <c r="AT137" s="167" t="s">
        <v>154</v>
      </c>
      <c r="AU137" s="167" t="s">
        <v>130</v>
      </c>
      <c r="AY137" s="14" t="s">
        <v>152</v>
      </c>
      <c r="BE137" s="168">
        <f t="shared" si="9"/>
        <v>0</v>
      </c>
      <c r="BF137" s="168">
        <f t="shared" si="10"/>
        <v>0</v>
      </c>
      <c r="BG137" s="168">
        <f t="shared" si="11"/>
        <v>0</v>
      </c>
      <c r="BH137" s="168">
        <f t="shared" si="12"/>
        <v>0</v>
      </c>
      <c r="BI137" s="168">
        <f t="shared" si="13"/>
        <v>0</v>
      </c>
      <c r="BJ137" s="14" t="s">
        <v>130</v>
      </c>
      <c r="BK137" s="169">
        <f t="shared" si="14"/>
        <v>0</v>
      </c>
      <c r="BL137" s="14" t="s">
        <v>158</v>
      </c>
      <c r="BM137" s="167" t="s">
        <v>236</v>
      </c>
    </row>
    <row r="138" spans="1:65" s="2" customFormat="1" ht="24.2" customHeight="1">
      <c r="A138" s="29"/>
      <c r="B138" s="121"/>
      <c r="C138" s="156" t="s">
        <v>164</v>
      </c>
      <c r="D138" s="156" t="s">
        <v>154</v>
      </c>
      <c r="E138" s="157" t="s">
        <v>237</v>
      </c>
      <c r="F138" s="158" t="s">
        <v>238</v>
      </c>
      <c r="G138" s="159" t="s">
        <v>157</v>
      </c>
      <c r="H138" s="160">
        <v>20</v>
      </c>
      <c r="I138" s="161"/>
      <c r="J138" s="160">
        <f t="shared" si="5"/>
        <v>0</v>
      </c>
      <c r="K138" s="162"/>
      <c r="L138" s="30"/>
      <c r="M138" s="163" t="s">
        <v>1</v>
      </c>
      <c r="N138" s="164" t="s">
        <v>40</v>
      </c>
      <c r="O138" s="55"/>
      <c r="P138" s="165">
        <f t="shared" si="6"/>
        <v>0</v>
      </c>
      <c r="Q138" s="165">
        <v>6.9999999999999994E-5</v>
      </c>
      <c r="R138" s="165">
        <f t="shared" si="7"/>
        <v>1.3999999999999998E-3</v>
      </c>
      <c r="S138" s="165">
        <v>0.10199999999999999</v>
      </c>
      <c r="T138" s="166">
        <f t="shared" si="8"/>
        <v>2.04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158</v>
      </c>
      <c r="AT138" s="167" t="s">
        <v>154</v>
      </c>
      <c r="AU138" s="167" t="s">
        <v>130</v>
      </c>
      <c r="AY138" s="14" t="s">
        <v>152</v>
      </c>
      <c r="BE138" s="168">
        <f t="shared" si="9"/>
        <v>0</v>
      </c>
      <c r="BF138" s="168">
        <f t="shared" si="10"/>
        <v>0</v>
      </c>
      <c r="BG138" s="168">
        <f t="shared" si="11"/>
        <v>0</v>
      </c>
      <c r="BH138" s="168">
        <f t="shared" si="12"/>
        <v>0</v>
      </c>
      <c r="BI138" s="168">
        <f t="shared" si="13"/>
        <v>0</v>
      </c>
      <c r="BJ138" s="14" t="s">
        <v>130</v>
      </c>
      <c r="BK138" s="169">
        <f t="shared" si="14"/>
        <v>0</v>
      </c>
      <c r="BL138" s="14" t="s">
        <v>158</v>
      </c>
      <c r="BM138" s="167" t="s">
        <v>239</v>
      </c>
    </row>
    <row r="139" spans="1:65" s="2" customFormat="1" ht="24.2" customHeight="1">
      <c r="A139" s="29"/>
      <c r="B139" s="121"/>
      <c r="C139" s="156" t="s">
        <v>158</v>
      </c>
      <c r="D139" s="156" t="s">
        <v>154</v>
      </c>
      <c r="E139" s="157" t="s">
        <v>240</v>
      </c>
      <c r="F139" s="158" t="s">
        <v>241</v>
      </c>
      <c r="G139" s="159" t="s">
        <v>162</v>
      </c>
      <c r="H139" s="160">
        <v>10.3</v>
      </c>
      <c r="I139" s="161"/>
      <c r="J139" s="160">
        <f t="shared" si="5"/>
        <v>0</v>
      </c>
      <c r="K139" s="162"/>
      <c r="L139" s="30"/>
      <c r="M139" s="163" t="s">
        <v>1</v>
      </c>
      <c r="N139" s="164" t="s">
        <v>40</v>
      </c>
      <c r="O139" s="55"/>
      <c r="P139" s="165">
        <f t="shared" si="6"/>
        <v>0</v>
      </c>
      <c r="Q139" s="165">
        <v>0</v>
      </c>
      <c r="R139" s="165">
        <f t="shared" si="7"/>
        <v>0</v>
      </c>
      <c r="S139" s="165">
        <v>0</v>
      </c>
      <c r="T139" s="166">
        <f t="shared" si="8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158</v>
      </c>
      <c r="AT139" s="167" t="s">
        <v>154</v>
      </c>
      <c r="AU139" s="167" t="s">
        <v>130</v>
      </c>
      <c r="AY139" s="14" t="s">
        <v>152</v>
      </c>
      <c r="BE139" s="168">
        <f t="shared" si="9"/>
        <v>0</v>
      </c>
      <c r="BF139" s="168">
        <f t="shared" si="10"/>
        <v>0</v>
      </c>
      <c r="BG139" s="168">
        <f t="shared" si="11"/>
        <v>0</v>
      </c>
      <c r="BH139" s="168">
        <f t="shared" si="12"/>
        <v>0</v>
      </c>
      <c r="BI139" s="168">
        <f t="shared" si="13"/>
        <v>0</v>
      </c>
      <c r="BJ139" s="14" t="s">
        <v>130</v>
      </c>
      <c r="BK139" s="169">
        <f t="shared" si="14"/>
        <v>0</v>
      </c>
      <c r="BL139" s="14" t="s">
        <v>158</v>
      </c>
      <c r="BM139" s="167" t="s">
        <v>242</v>
      </c>
    </row>
    <row r="140" spans="1:65" s="2" customFormat="1" ht="24.2" customHeight="1">
      <c r="A140" s="29"/>
      <c r="B140" s="121"/>
      <c r="C140" s="156" t="s">
        <v>171</v>
      </c>
      <c r="D140" s="156" t="s">
        <v>154</v>
      </c>
      <c r="E140" s="157" t="s">
        <v>243</v>
      </c>
      <c r="F140" s="158" t="s">
        <v>244</v>
      </c>
      <c r="G140" s="159" t="s">
        <v>162</v>
      </c>
      <c r="H140" s="160">
        <v>10.3</v>
      </c>
      <c r="I140" s="161"/>
      <c r="J140" s="160">
        <f t="shared" si="5"/>
        <v>0</v>
      </c>
      <c r="K140" s="162"/>
      <c r="L140" s="30"/>
      <c r="M140" s="163" t="s">
        <v>1</v>
      </c>
      <c r="N140" s="164" t="s">
        <v>40</v>
      </c>
      <c r="O140" s="55"/>
      <c r="P140" s="165">
        <f t="shared" si="6"/>
        <v>0</v>
      </c>
      <c r="Q140" s="165">
        <v>0</v>
      </c>
      <c r="R140" s="165">
        <f t="shared" si="7"/>
        <v>0</v>
      </c>
      <c r="S140" s="165">
        <v>0</v>
      </c>
      <c r="T140" s="166">
        <f t="shared" si="8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158</v>
      </c>
      <c r="AT140" s="167" t="s">
        <v>154</v>
      </c>
      <c r="AU140" s="167" t="s">
        <v>130</v>
      </c>
      <c r="AY140" s="14" t="s">
        <v>152</v>
      </c>
      <c r="BE140" s="168">
        <f t="shared" si="9"/>
        <v>0</v>
      </c>
      <c r="BF140" s="168">
        <f t="shared" si="10"/>
        <v>0</v>
      </c>
      <c r="BG140" s="168">
        <f t="shared" si="11"/>
        <v>0</v>
      </c>
      <c r="BH140" s="168">
        <f t="shared" si="12"/>
        <v>0</v>
      </c>
      <c r="BI140" s="168">
        <f t="shared" si="13"/>
        <v>0</v>
      </c>
      <c r="BJ140" s="14" t="s">
        <v>130</v>
      </c>
      <c r="BK140" s="169">
        <f t="shared" si="14"/>
        <v>0</v>
      </c>
      <c r="BL140" s="14" t="s">
        <v>158</v>
      </c>
      <c r="BM140" s="167" t="s">
        <v>245</v>
      </c>
    </row>
    <row r="141" spans="1:65" s="2" customFormat="1" ht="14.45" customHeight="1">
      <c r="A141" s="29"/>
      <c r="B141" s="121"/>
      <c r="C141" s="156" t="s">
        <v>176</v>
      </c>
      <c r="D141" s="156" t="s">
        <v>154</v>
      </c>
      <c r="E141" s="157" t="s">
        <v>160</v>
      </c>
      <c r="F141" s="158" t="s">
        <v>161</v>
      </c>
      <c r="G141" s="159" t="s">
        <v>162</v>
      </c>
      <c r="H141" s="160">
        <v>9.1</v>
      </c>
      <c r="I141" s="161"/>
      <c r="J141" s="160">
        <f t="shared" si="5"/>
        <v>0</v>
      </c>
      <c r="K141" s="162"/>
      <c r="L141" s="30"/>
      <c r="M141" s="163" t="s">
        <v>1</v>
      </c>
      <c r="N141" s="164" t="s">
        <v>40</v>
      </c>
      <c r="O141" s="55"/>
      <c r="P141" s="165">
        <f t="shared" si="6"/>
        <v>0</v>
      </c>
      <c r="Q141" s="165">
        <v>0</v>
      </c>
      <c r="R141" s="165">
        <f t="shared" si="7"/>
        <v>0</v>
      </c>
      <c r="S141" s="165">
        <v>0</v>
      </c>
      <c r="T141" s="166">
        <f t="shared" si="8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158</v>
      </c>
      <c r="AT141" s="167" t="s">
        <v>154</v>
      </c>
      <c r="AU141" s="167" t="s">
        <v>130</v>
      </c>
      <c r="AY141" s="14" t="s">
        <v>152</v>
      </c>
      <c r="BE141" s="168">
        <f t="shared" si="9"/>
        <v>0</v>
      </c>
      <c r="BF141" s="168">
        <f t="shared" si="10"/>
        <v>0</v>
      </c>
      <c r="BG141" s="168">
        <f t="shared" si="11"/>
        <v>0</v>
      </c>
      <c r="BH141" s="168">
        <f t="shared" si="12"/>
        <v>0</v>
      </c>
      <c r="BI141" s="168">
        <f t="shared" si="13"/>
        <v>0</v>
      </c>
      <c r="BJ141" s="14" t="s">
        <v>130</v>
      </c>
      <c r="BK141" s="169">
        <f t="shared" si="14"/>
        <v>0</v>
      </c>
      <c r="BL141" s="14" t="s">
        <v>158</v>
      </c>
      <c r="BM141" s="167" t="s">
        <v>246</v>
      </c>
    </row>
    <row r="142" spans="1:65" s="2" customFormat="1" ht="37.9" customHeight="1">
      <c r="A142" s="29"/>
      <c r="B142" s="121"/>
      <c r="C142" s="156" t="s">
        <v>181</v>
      </c>
      <c r="D142" s="156" t="s">
        <v>154</v>
      </c>
      <c r="E142" s="157" t="s">
        <v>165</v>
      </c>
      <c r="F142" s="158" t="s">
        <v>166</v>
      </c>
      <c r="G142" s="159" t="s">
        <v>162</v>
      </c>
      <c r="H142" s="160">
        <v>9.1</v>
      </c>
      <c r="I142" s="161"/>
      <c r="J142" s="160">
        <f t="shared" si="5"/>
        <v>0</v>
      </c>
      <c r="K142" s="162"/>
      <c r="L142" s="30"/>
      <c r="M142" s="163" t="s">
        <v>1</v>
      </c>
      <c r="N142" s="164" t="s">
        <v>40</v>
      </c>
      <c r="O142" s="55"/>
      <c r="P142" s="165">
        <f t="shared" si="6"/>
        <v>0</v>
      </c>
      <c r="Q142" s="165">
        <v>0</v>
      </c>
      <c r="R142" s="165">
        <f t="shared" si="7"/>
        <v>0</v>
      </c>
      <c r="S142" s="165">
        <v>0</v>
      </c>
      <c r="T142" s="166">
        <f t="shared" si="8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158</v>
      </c>
      <c r="AT142" s="167" t="s">
        <v>154</v>
      </c>
      <c r="AU142" s="167" t="s">
        <v>130</v>
      </c>
      <c r="AY142" s="14" t="s">
        <v>152</v>
      </c>
      <c r="BE142" s="168">
        <f t="shared" si="9"/>
        <v>0</v>
      </c>
      <c r="BF142" s="168">
        <f t="shared" si="10"/>
        <v>0</v>
      </c>
      <c r="BG142" s="168">
        <f t="shared" si="11"/>
        <v>0</v>
      </c>
      <c r="BH142" s="168">
        <f t="shared" si="12"/>
        <v>0</v>
      </c>
      <c r="BI142" s="168">
        <f t="shared" si="13"/>
        <v>0</v>
      </c>
      <c r="BJ142" s="14" t="s">
        <v>130</v>
      </c>
      <c r="BK142" s="169">
        <f t="shared" si="14"/>
        <v>0</v>
      </c>
      <c r="BL142" s="14" t="s">
        <v>158</v>
      </c>
      <c r="BM142" s="167" t="s">
        <v>247</v>
      </c>
    </row>
    <row r="143" spans="1:65" s="2" customFormat="1" ht="24.2" customHeight="1">
      <c r="A143" s="29"/>
      <c r="B143" s="121"/>
      <c r="C143" s="156" t="s">
        <v>185</v>
      </c>
      <c r="D143" s="156" t="s">
        <v>154</v>
      </c>
      <c r="E143" s="157" t="s">
        <v>168</v>
      </c>
      <c r="F143" s="158" t="s">
        <v>169</v>
      </c>
      <c r="G143" s="159" t="s">
        <v>162</v>
      </c>
      <c r="H143" s="160">
        <v>19.399999999999999</v>
      </c>
      <c r="I143" s="161"/>
      <c r="J143" s="160">
        <f t="shared" si="5"/>
        <v>0</v>
      </c>
      <c r="K143" s="162"/>
      <c r="L143" s="30"/>
      <c r="M143" s="163" t="s">
        <v>1</v>
      </c>
      <c r="N143" s="164" t="s">
        <v>40</v>
      </c>
      <c r="O143" s="55"/>
      <c r="P143" s="165">
        <f t="shared" si="6"/>
        <v>0</v>
      </c>
      <c r="Q143" s="165">
        <v>0</v>
      </c>
      <c r="R143" s="165">
        <f t="shared" si="7"/>
        <v>0</v>
      </c>
      <c r="S143" s="165">
        <v>0</v>
      </c>
      <c r="T143" s="166">
        <f t="shared" si="8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158</v>
      </c>
      <c r="AT143" s="167" t="s">
        <v>154</v>
      </c>
      <c r="AU143" s="167" t="s">
        <v>130</v>
      </c>
      <c r="AY143" s="14" t="s">
        <v>152</v>
      </c>
      <c r="BE143" s="168">
        <f t="shared" si="9"/>
        <v>0</v>
      </c>
      <c r="BF143" s="168">
        <f t="shared" si="10"/>
        <v>0</v>
      </c>
      <c r="BG143" s="168">
        <f t="shared" si="11"/>
        <v>0</v>
      </c>
      <c r="BH143" s="168">
        <f t="shared" si="12"/>
        <v>0</v>
      </c>
      <c r="BI143" s="168">
        <f t="shared" si="13"/>
        <v>0</v>
      </c>
      <c r="BJ143" s="14" t="s">
        <v>130</v>
      </c>
      <c r="BK143" s="169">
        <f t="shared" si="14"/>
        <v>0</v>
      </c>
      <c r="BL143" s="14" t="s">
        <v>158</v>
      </c>
      <c r="BM143" s="167" t="s">
        <v>248</v>
      </c>
    </row>
    <row r="144" spans="1:65" s="2" customFormat="1" ht="24.2" customHeight="1">
      <c r="A144" s="29"/>
      <c r="B144" s="121"/>
      <c r="C144" s="156" t="s">
        <v>189</v>
      </c>
      <c r="D144" s="156" t="s">
        <v>154</v>
      </c>
      <c r="E144" s="157" t="s">
        <v>172</v>
      </c>
      <c r="F144" s="158" t="s">
        <v>173</v>
      </c>
      <c r="G144" s="159" t="s">
        <v>162</v>
      </c>
      <c r="H144" s="160">
        <v>19.399999999999999</v>
      </c>
      <c r="I144" s="161"/>
      <c r="J144" s="160">
        <f t="shared" si="5"/>
        <v>0</v>
      </c>
      <c r="K144" s="162"/>
      <c r="L144" s="30"/>
      <c r="M144" s="163" t="s">
        <v>1</v>
      </c>
      <c r="N144" s="164" t="s">
        <v>40</v>
      </c>
      <c r="O144" s="55"/>
      <c r="P144" s="165">
        <f t="shared" si="6"/>
        <v>0</v>
      </c>
      <c r="Q144" s="165">
        <v>0</v>
      </c>
      <c r="R144" s="165">
        <f t="shared" si="7"/>
        <v>0</v>
      </c>
      <c r="S144" s="165">
        <v>0</v>
      </c>
      <c r="T144" s="166">
        <f t="shared" si="8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7" t="s">
        <v>158</v>
      </c>
      <c r="AT144" s="167" t="s">
        <v>154</v>
      </c>
      <c r="AU144" s="167" t="s">
        <v>130</v>
      </c>
      <c r="AY144" s="14" t="s">
        <v>152</v>
      </c>
      <c r="BE144" s="168">
        <f t="shared" si="9"/>
        <v>0</v>
      </c>
      <c r="BF144" s="168">
        <f t="shared" si="10"/>
        <v>0</v>
      </c>
      <c r="BG144" s="168">
        <f t="shared" si="11"/>
        <v>0</v>
      </c>
      <c r="BH144" s="168">
        <f t="shared" si="12"/>
        <v>0</v>
      </c>
      <c r="BI144" s="168">
        <f t="shared" si="13"/>
        <v>0</v>
      </c>
      <c r="BJ144" s="14" t="s">
        <v>130</v>
      </c>
      <c r="BK144" s="169">
        <f t="shared" si="14"/>
        <v>0</v>
      </c>
      <c r="BL144" s="14" t="s">
        <v>158</v>
      </c>
      <c r="BM144" s="167" t="s">
        <v>249</v>
      </c>
    </row>
    <row r="145" spans="1:65" s="12" customFormat="1" ht="22.9" customHeight="1">
      <c r="B145" s="143"/>
      <c r="D145" s="144" t="s">
        <v>73</v>
      </c>
      <c r="E145" s="154" t="s">
        <v>130</v>
      </c>
      <c r="F145" s="154" t="s">
        <v>175</v>
      </c>
      <c r="I145" s="146"/>
      <c r="J145" s="155">
        <f>BK145</f>
        <v>0</v>
      </c>
      <c r="L145" s="143"/>
      <c r="M145" s="148"/>
      <c r="N145" s="149"/>
      <c r="O145" s="149"/>
      <c r="P145" s="150">
        <f>P146</f>
        <v>0</v>
      </c>
      <c r="Q145" s="149"/>
      <c r="R145" s="150">
        <f>R146</f>
        <v>7.5347999999999997</v>
      </c>
      <c r="S145" s="149"/>
      <c r="T145" s="151">
        <f>T146</f>
        <v>0</v>
      </c>
      <c r="AR145" s="144" t="s">
        <v>82</v>
      </c>
      <c r="AT145" s="152" t="s">
        <v>73</v>
      </c>
      <c r="AU145" s="152" t="s">
        <v>82</v>
      </c>
      <c r="AY145" s="144" t="s">
        <v>152</v>
      </c>
      <c r="BK145" s="153">
        <f>BK146</f>
        <v>0</v>
      </c>
    </row>
    <row r="146" spans="1:65" s="2" customFormat="1" ht="24.2" customHeight="1">
      <c r="A146" s="29"/>
      <c r="B146" s="121"/>
      <c r="C146" s="156" t="s">
        <v>108</v>
      </c>
      <c r="D146" s="156" t="s">
        <v>154</v>
      </c>
      <c r="E146" s="157" t="s">
        <v>177</v>
      </c>
      <c r="F146" s="158" t="s">
        <v>178</v>
      </c>
      <c r="G146" s="159" t="s">
        <v>162</v>
      </c>
      <c r="H146" s="160">
        <v>3.64</v>
      </c>
      <c r="I146" s="161"/>
      <c r="J146" s="160">
        <f>ROUND(I146*H146,3)</f>
        <v>0</v>
      </c>
      <c r="K146" s="162"/>
      <c r="L146" s="30"/>
      <c r="M146" s="163" t="s">
        <v>1</v>
      </c>
      <c r="N146" s="164" t="s">
        <v>40</v>
      </c>
      <c r="O146" s="55"/>
      <c r="P146" s="165">
        <f>O146*H146</f>
        <v>0</v>
      </c>
      <c r="Q146" s="165">
        <v>2.0699999999999998</v>
      </c>
      <c r="R146" s="165">
        <f>Q146*H146</f>
        <v>7.5347999999999997</v>
      </c>
      <c r="S146" s="165">
        <v>0</v>
      </c>
      <c r="T146" s="166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7" t="s">
        <v>158</v>
      </c>
      <c r="AT146" s="167" t="s">
        <v>154</v>
      </c>
      <c r="AU146" s="167" t="s">
        <v>130</v>
      </c>
      <c r="AY146" s="14" t="s">
        <v>152</v>
      </c>
      <c r="BE146" s="168">
        <f>IF(N146="základná",J146,0)</f>
        <v>0</v>
      </c>
      <c r="BF146" s="168">
        <f>IF(N146="znížená",J146,0)</f>
        <v>0</v>
      </c>
      <c r="BG146" s="168">
        <f>IF(N146="zákl. prenesená",J146,0)</f>
        <v>0</v>
      </c>
      <c r="BH146" s="168">
        <f>IF(N146="zníž. prenesená",J146,0)</f>
        <v>0</v>
      </c>
      <c r="BI146" s="168">
        <f>IF(N146="nulová",J146,0)</f>
        <v>0</v>
      </c>
      <c r="BJ146" s="14" t="s">
        <v>130</v>
      </c>
      <c r="BK146" s="169">
        <f>ROUND(I146*H146,3)</f>
        <v>0</v>
      </c>
      <c r="BL146" s="14" t="s">
        <v>158</v>
      </c>
      <c r="BM146" s="167" t="s">
        <v>250</v>
      </c>
    </row>
    <row r="147" spans="1:65" s="12" customFormat="1" ht="22.9" customHeight="1">
      <c r="B147" s="143"/>
      <c r="D147" s="144" t="s">
        <v>73</v>
      </c>
      <c r="E147" s="154" t="s">
        <v>171</v>
      </c>
      <c r="F147" s="154" t="s">
        <v>180</v>
      </c>
      <c r="I147" s="146"/>
      <c r="J147" s="155">
        <f>BK147</f>
        <v>0</v>
      </c>
      <c r="L147" s="143"/>
      <c r="M147" s="148"/>
      <c r="N147" s="149"/>
      <c r="O147" s="149"/>
      <c r="P147" s="150">
        <f>SUM(P148:P155)</f>
        <v>0</v>
      </c>
      <c r="Q147" s="149"/>
      <c r="R147" s="150">
        <f>SUM(R148:R155)</f>
        <v>106.66273000000001</v>
      </c>
      <c r="S147" s="149"/>
      <c r="T147" s="151">
        <f>SUM(T148:T155)</f>
        <v>0</v>
      </c>
      <c r="AR147" s="144" t="s">
        <v>82</v>
      </c>
      <c r="AT147" s="152" t="s">
        <v>73</v>
      </c>
      <c r="AU147" s="152" t="s">
        <v>82</v>
      </c>
      <c r="AY147" s="144" t="s">
        <v>152</v>
      </c>
      <c r="BK147" s="153">
        <f>SUM(BK148:BK155)</f>
        <v>0</v>
      </c>
    </row>
    <row r="148" spans="1:65" s="2" customFormat="1" ht="24.2" customHeight="1">
      <c r="A148" s="29"/>
      <c r="B148" s="121"/>
      <c r="C148" s="156" t="s">
        <v>198</v>
      </c>
      <c r="D148" s="156" t="s">
        <v>154</v>
      </c>
      <c r="E148" s="157" t="s">
        <v>251</v>
      </c>
      <c r="F148" s="158" t="s">
        <v>252</v>
      </c>
      <c r="G148" s="159" t="s">
        <v>157</v>
      </c>
      <c r="H148" s="160">
        <v>54.5</v>
      </c>
      <c r="I148" s="161"/>
      <c r="J148" s="160">
        <f t="shared" ref="J148:J155" si="15">ROUND(I148*H148,3)</f>
        <v>0</v>
      </c>
      <c r="K148" s="162"/>
      <c r="L148" s="30"/>
      <c r="M148" s="163" t="s">
        <v>1</v>
      </c>
      <c r="N148" s="164" t="s">
        <v>40</v>
      </c>
      <c r="O148" s="55"/>
      <c r="P148" s="165">
        <f t="shared" ref="P148:P155" si="16">O148*H148</f>
        <v>0</v>
      </c>
      <c r="Q148" s="165">
        <v>0.19900000000000001</v>
      </c>
      <c r="R148" s="165">
        <f t="shared" ref="R148:R155" si="17">Q148*H148</f>
        <v>10.845500000000001</v>
      </c>
      <c r="S148" s="165">
        <v>0</v>
      </c>
      <c r="T148" s="166">
        <f t="shared" ref="T148:T155" si="18">S148*H148</f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7" t="s">
        <v>158</v>
      </c>
      <c r="AT148" s="167" t="s">
        <v>154</v>
      </c>
      <c r="AU148" s="167" t="s">
        <v>130</v>
      </c>
      <c r="AY148" s="14" t="s">
        <v>152</v>
      </c>
      <c r="BE148" s="168">
        <f t="shared" ref="BE148:BE155" si="19">IF(N148="základná",J148,0)</f>
        <v>0</v>
      </c>
      <c r="BF148" s="168">
        <f t="shared" ref="BF148:BF155" si="20">IF(N148="znížená",J148,0)</f>
        <v>0</v>
      </c>
      <c r="BG148" s="168">
        <f t="shared" ref="BG148:BG155" si="21">IF(N148="zákl. prenesená",J148,0)</f>
        <v>0</v>
      </c>
      <c r="BH148" s="168">
        <f t="shared" ref="BH148:BH155" si="22">IF(N148="zníž. prenesená",J148,0)</f>
        <v>0</v>
      </c>
      <c r="BI148" s="168">
        <f t="shared" ref="BI148:BI155" si="23">IF(N148="nulová",J148,0)</f>
        <v>0</v>
      </c>
      <c r="BJ148" s="14" t="s">
        <v>130</v>
      </c>
      <c r="BK148" s="169">
        <f t="shared" ref="BK148:BK155" si="24">ROUND(I148*H148,3)</f>
        <v>0</v>
      </c>
      <c r="BL148" s="14" t="s">
        <v>158</v>
      </c>
      <c r="BM148" s="167" t="s">
        <v>253</v>
      </c>
    </row>
    <row r="149" spans="1:65" s="2" customFormat="1" ht="24.2" customHeight="1">
      <c r="A149" s="29"/>
      <c r="B149" s="121"/>
      <c r="C149" s="156" t="s">
        <v>204</v>
      </c>
      <c r="D149" s="156" t="s">
        <v>154</v>
      </c>
      <c r="E149" s="157" t="s">
        <v>254</v>
      </c>
      <c r="F149" s="158" t="s">
        <v>255</v>
      </c>
      <c r="G149" s="159" t="s">
        <v>157</v>
      </c>
      <c r="H149" s="160">
        <v>5</v>
      </c>
      <c r="I149" s="161"/>
      <c r="J149" s="160">
        <f t="shared" si="15"/>
        <v>0</v>
      </c>
      <c r="K149" s="162"/>
      <c r="L149" s="30"/>
      <c r="M149" s="163" t="s">
        <v>1</v>
      </c>
      <c r="N149" s="164" t="s">
        <v>40</v>
      </c>
      <c r="O149" s="55"/>
      <c r="P149" s="165">
        <f t="shared" si="16"/>
        <v>0</v>
      </c>
      <c r="Q149" s="165">
        <v>0.34131</v>
      </c>
      <c r="R149" s="165">
        <f t="shared" si="17"/>
        <v>1.70655</v>
      </c>
      <c r="S149" s="165">
        <v>0</v>
      </c>
      <c r="T149" s="166">
        <f t="shared" si="18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67" t="s">
        <v>158</v>
      </c>
      <c r="AT149" s="167" t="s">
        <v>154</v>
      </c>
      <c r="AU149" s="167" t="s">
        <v>130</v>
      </c>
      <c r="AY149" s="14" t="s">
        <v>152</v>
      </c>
      <c r="BE149" s="168">
        <f t="shared" si="19"/>
        <v>0</v>
      </c>
      <c r="BF149" s="168">
        <f t="shared" si="20"/>
        <v>0</v>
      </c>
      <c r="BG149" s="168">
        <f t="shared" si="21"/>
        <v>0</v>
      </c>
      <c r="BH149" s="168">
        <f t="shared" si="22"/>
        <v>0</v>
      </c>
      <c r="BI149" s="168">
        <f t="shared" si="23"/>
        <v>0</v>
      </c>
      <c r="BJ149" s="14" t="s">
        <v>130</v>
      </c>
      <c r="BK149" s="169">
        <f t="shared" si="24"/>
        <v>0</v>
      </c>
      <c r="BL149" s="14" t="s">
        <v>158</v>
      </c>
      <c r="BM149" s="167" t="s">
        <v>256</v>
      </c>
    </row>
    <row r="150" spans="1:65" s="2" customFormat="1" ht="24.2" customHeight="1">
      <c r="A150" s="29"/>
      <c r="B150" s="121"/>
      <c r="C150" s="156" t="s">
        <v>208</v>
      </c>
      <c r="D150" s="156" t="s">
        <v>154</v>
      </c>
      <c r="E150" s="157" t="s">
        <v>257</v>
      </c>
      <c r="F150" s="158" t="s">
        <v>258</v>
      </c>
      <c r="G150" s="159" t="s">
        <v>157</v>
      </c>
      <c r="H150" s="160">
        <v>16</v>
      </c>
      <c r="I150" s="161"/>
      <c r="J150" s="160">
        <f t="shared" si="15"/>
        <v>0</v>
      </c>
      <c r="K150" s="162"/>
      <c r="L150" s="30"/>
      <c r="M150" s="163" t="s">
        <v>1</v>
      </c>
      <c r="N150" s="164" t="s">
        <v>40</v>
      </c>
      <c r="O150" s="55"/>
      <c r="P150" s="165">
        <f t="shared" si="16"/>
        <v>0</v>
      </c>
      <c r="Q150" s="165">
        <v>0.34131</v>
      </c>
      <c r="R150" s="165">
        <f t="shared" si="17"/>
        <v>5.46096</v>
      </c>
      <c r="S150" s="165">
        <v>0</v>
      </c>
      <c r="T150" s="166">
        <f t="shared" si="18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7" t="s">
        <v>158</v>
      </c>
      <c r="AT150" s="167" t="s">
        <v>154</v>
      </c>
      <c r="AU150" s="167" t="s">
        <v>130</v>
      </c>
      <c r="AY150" s="14" t="s">
        <v>152</v>
      </c>
      <c r="BE150" s="168">
        <f t="shared" si="19"/>
        <v>0</v>
      </c>
      <c r="BF150" s="168">
        <f t="shared" si="20"/>
        <v>0</v>
      </c>
      <c r="BG150" s="168">
        <f t="shared" si="21"/>
        <v>0</v>
      </c>
      <c r="BH150" s="168">
        <f t="shared" si="22"/>
        <v>0</v>
      </c>
      <c r="BI150" s="168">
        <f t="shared" si="23"/>
        <v>0</v>
      </c>
      <c r="BJ150" s="14" t="s">
        <v>130</v>
      </c>
      <c r="BK150" s="169">
        <f t="shared" si="24"/>
        <v>0</v>
      </c>
      <c r="BL150" s="14" t="s">
        <v>158</v>
      </c>
      <c r="BM150" s="167" t="s">
        <v>259</v>
      </c>
    </row>
    <row r="151" spans="1:65" s="2" customFormat="1" ht="24.2" customHeight="1">
      <c r="A151" s="29"/>
      <c r="B151" s="121"/>
      <c r="C151" s="156" t="s">
        <v>212</v>
      </c>
      <c r="D151" s="156" t="s">
        <v>154</v>
      </c>
      <c r="E151" s="157" t="s">
        <v>260</v>
      </c>
      <c r="F151" s="158" t="s">
        <v>261</v>
      </c>
      <c r="G151" s="159" t="s">
        <v>157</v>
      </c>
      <c r="H151" s="160">
        <v>44</v>
      </c>
      <c r="I151" s="161"/>
      <c r="J151" s="160">
        <f t="shared" si="15"/>
        <v>0</v>
      </c>
      <c r="K151" s="162"/>
      <c r="L151" s="30"/>
      <c r="M151" s="163" t="s">
        <v>1</v>
      </c>
      <c r="N151" s="164" t="s">
        <v>40</v>
      </c>
      <c r="O151" s="55"/>
      <c r="P151" s="165">
        <f t="shared" si="16"/>
        <v>0</v>
      </c>
      <c r="Q151" s="165">
        <v>0.22796</v>
      </c>
      <c r="R151" s="165">
        <f t="shared" si="17"/>
        <v>10.030239999999999</v>
      </c>
      <c r="S151" s="165">
        <v>0</v>
      </c>
      <c r="T151" s="166">
        <f t="shared" si="18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7" t="s">
        <v>158</v>
      </c>
      <c r="AT151" s="167" t="s">
        <v>154</v>
      </c>
      <c r="AU151" s="167" t="s">
        <v>130</v>
      </c>
      <c r="AY151" s="14" t="s">
        <v>152</v>
      </c>
      <c r="BE151" s="168">
        <f t="shared" si="19"/>
        <v>0</v>
      </c>
      <c r="BF151" s="168">
        <f t="shared" si="20"/>
        <v>0</v>
      </c>
      <c r="BG151" s="168">
        <f t="shared" si="21"/>
        <v>0</v>
      </c>
      <c r="BH151" s="168">
        <f t="shared" si="22"/>
        <v>0</v>
      </c>
      <c r="BI151" s="168">
        <f t="shared" si="23"/>
        <v>0</v>
      </c>
      <c r="BJ151" s="14" t="s">
        <v>130</v>
      </c>
      <c r="BK151" s="169">
        <f t="shared" si="24"/>
        <v>0</v>
      </c>
      <c r="BL151" s="14" t="s">
        <v>158</v>
      </c>
      <c r="BM151" s="167" t="s">
        <v>262</v>
      </c>
    </row>
    <row r="152" spans="1:65" s="2" customFormat="1" ht="24.2" customHeight="1">
      <c r="A152" s="29"/>
      <c r="B152" s="121"/>
      <c r="C152" s="156" t="s">
        <v>217</v>
      </c>
      <c r="D152" s="156" t="s">
        <v>154</v>
      </c>
      <c r="E152" s="157" t="s">
        <v>263</v>
      </c>
      <c r="F152" s="158" t="s">
        <v>264</v>
      </c>
      <c r="G152" s="159" t="s">
        <v>157</v>
      </c>
      <c r="H152" s="160">
        <v>16</v>
      </c>
      <c r="I152" s="161"/>
      <c r="J152" s="160">
        <f t="shared" si="15"/>
        <v>0</v>
      </c>
      <c r="K152" s="162"/>
      <c r="L152" s="30"/>
      <c r="M152" s="163" t="s">
        <v>1</v>
      </c>
      <c r="N152" s="164" t="s">
        <v>40</v>
      </c>
      <c r="O152" s="55"/>
      <c r="P152" s="165">
        <f t="shared" si="16"/>
        <v>0</v>
      </c>
      <c r="Q152" s="165">
        <v>0.3422</v>
      </c>
      <c r="R152" s="165">
        <f t="shared" si="17"/>
        <v>5.4752000000000001</v>
      </c>
      <c r="S152" s="165">
        <v>0</v>
      </c>
      <c r="T152" s="166">
        <f t="shared" si="18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7" t="s">
        <v>158</v>
      </c>
      <c r="AT152" s="167" t="s">
        <v>154</v>
      </c>
      <c r="AU152" s="167" t="s">
        <v>130</v>
      </c>
      <c r="AY152" s="14" t="s">
        <v>152</v>
      </c>
      <c r="BE152" s="168">
        <f t="shared" si="19"/>
        <v>0</v>
      </c>
      <c r="BF152" s="168">
        <f t="shared" si="20"/>
        <v>0</v>
      </c>
      <c r="BG152" s="168">
        <f t="shared" si="21"/>
        <v>0</v>
      </c>
      <c r="BH152" s="168">
        <f t="shared" si="22"/>
        <v>0</v>
      </c>
      <c r="BI152" s="168">
        <f t="shared" si="23"/>
        <v>0</v>
      </c>
      <c r="BJ152" s="14" t="s">
        <v>130</v>
      </c>
      <c r="BK152" s="169">
        <f t="shared" si="24"/>
        <v>0</v>
      </c>
      <c r="BL152" s="14" t="s">
        <v>158</v>
      </c>
      <c r="BM152" s="167" t="s">
        <v>265</v>
      </c>
    </row>
    <row r="153" spans="1:65" s="2" customFormat="1" ht="24.2" customHeight="1">
      <c r="A153" s="29"/>
      <c r="B153" s="121"/>
      <c r="C153" s="156" t="s">
        <v>221</v>
      </c>
      <c r="D153" s="156" t="s">
        <v>154</v>
      </c>
      <c r="E153" s="157" t="s">
        <v>182</v>
      </c>
      <c r="F153" s="158" t="s">
        <v>183</v>
      </c>
      <c r="G153" s="159" t="s">
        <v>157</v>
      </c>
      <c r="H153" s="160">
        <v>190</v>
      </c>
      <c r="I153" s="161"/>
      <c r="J153" s="160">
        <f t="shared" si="15"/>
        <v>0</v>
      </c>
      <c r="K153" s="162"/>
      <c r="L153" s="30"/>
      <c r="M153" s="163" t="s">
        <v>1</v>
      </c>
      <c r="N153" s="164" t="s">
        <v>40</v>
      </c>
      <c r="O153" s="55"/>
      <c r="P153" s="165">
        <f t="shared" si="16"/>
        <v>0</v>
      </c>
      <c r="Q153" s="165">
        <v>0.10434</v>
      </c>
      <c r="R153" s="165">
        <f t="shared" si="17"/>
        <v>19.8246</v>
      </c>
      <c r="S153" s="165">
        <v>0</v>
      </c>
      <c r="T153" s="166">
        <f t="shared" si="18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7" t="s">
        <v>158</v>
      </c>
      <c r="AT153" s="167" t="s">
        <v>154</v>
      </c>
      <c r="AU153" s="167" t="s">
        <v>130</v>
      </c>
      <c r="AY153" s="14" t="s">
        <v>152</v>
      </c>
      <c r="BE153" s="168">
        <f t="shared" si="19"/>
        <v>0</v>
      </c>
      <c r="BF153" s="168">
        <f t="shared" si="20"/>
        <v>0</v>
      </c>
      <c r="BG153" s="168">
        <f t="shared" si="21"/>
        <v>0</v>
      </c>
      <c r="BH153" s="168">
        <f t="shared" si="22"/>
        <v>0</v>
      </c>
      <c r="BI153" s="168">
        <f t="shared" si="23"/>
        <v>0</v>
      </c>
      <c r="BJ153" s="14" t="s">
        <v>130</v>
      </c>
      <c r="BK153" s="169">
        <f t="shared" si="24"/>
        <v>0</v>
      </c>
      <c r="BL153" s="14" t="s">
        <v>158</v>
      </c>
      <c r="BM153" s="167" t="s">
        <v>266</v>
      </c>
    </row>
    <row r="154" spans="1:65" s="2" customFormat="1" ht="24.2" customHeight="1">
      <c r="A154" s="29"/>
      <c r="B154" s="121"/>
      <c r="C154" s="156" t="s">
        <v>227</v>
      </c>
      <c r="D154" s="156" t="s">
        <v>154</v>
      </c>
      <c r="E154" s="157" t="s">
        <v>186</v>
      </c>
      <c r="F154" s="158" t="s">
        <v>187</v>
      </c>
      <c r="G154" s="159" t="s">
        <v>157</v>
      </c>
      <c r="H154" s="160">
        <v>512</v>
      </c>
      <c r="I154" s="161"/>
      <c r="J154" s="160">
        <f t="shared" si="15"/>
        <v>0</v>
      </c>
      <c r="K154" s="162"/>
      <c r="L154" s="30"/>
      <c r="M154" s="163" t="s">
        <v>1</v>
      </c>
      <c r="N154" s="164" t="s">
        <v>40</v>
      </c>
      <c r="O154" s="55"/>
      <c r="P154" s="165">
        <f t="shared" si="16"/>
        <v>0</v>
      </c>
      <c r="Q154" s="165">
        <v>4.0999999999999999E-4</v>
      </c>
      <c r="R154" s="165">
        <f t="shared" si="17"/>
        <v>0.20992</v>
      </c>
      <c r="S154" s="165">
        <v>0</v>
      </c>
      <c r="T154" s="166">
        <f t="shared" si="18"/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67" t="s">
        <v>158</v>
      </c>
      <c r="AT154" s="167" t="s">
        <v>154</v>
      </c>
      <c r="AU154" s="167" t="s">
        <v>130</v>
      </c>
      <c r="AY154" s="14" t="s">
        <v>152</v>
      </c>
      <c r="BE154" s="168">
        <f t="shared" si="19"/>
        <v>0</v>
      </c>
      <c r="BF154" s="168">
        <f t="shared" si="20"/>
        <v>0</v>
      </c>
      <c r="BG154" s="168">
        <f t="shared" si="21"/>
        <v>0</v>
      </c>
      <c r="BH154" s="168">
        <f t="shared" si="22"/>
        <v>0</v>
      </c>
      <c r="BI154" s="168">
        <f t="shared" si="23"/>
        <v>0</v>
      </c>
      <c r="BJ154" s="14" t="s">
        <v>130</v>
      </c>
      <c r="BK154" s="169">
        <f t="shared" si="24"/>
        <v>0</v>
      </c>
      <c r="BL154" s="14" t="s">
        <v>158</v>
      </c>
      <c r="BM154" s="167" t="s">
        <v>267</v>
      </c>
    </row>
    <row r="155" spans="1:65" s="2" customFormat="1" ht="24.2" customHeight="1">
      <c r="A155" s="29"/>
      <c r="B155" s="121"/>
      <c r="C155" s="156" t="s">
        <v>268</v>
      </c>
      <c r="D155" s="156" t="s">
        <v>154</v>
      </c>
      <c r="E155" s="157" t="s">
        <v>190</v>
      </c>
      <c r="F155" s="158" t="s">
        <v>191</v>
      </c>
      <c r="G155" s="159" t="s">
        <v>157</v>
      </c>
      <c r="H155" s="160">
        <v>512</v>
      </c>
      <c r="I155" s="161"/>
      <c r="J155" s="160">
        <f t="shared" si="15"/>
        <v>0</v>
      </c>
      <c r="K155" s="162"/>
      <c r="L155" s="30"/>
      <c r="M155" s="163" t="s">
        <v>1</v>
      </c>
      <c r="N155" s="164" t="s">
        <v>40</v>
      </c>
      <c r="O155" s="55"/>
      <c r="P155" s="165">
        <f t="shared" si="16"/>
        <v>0</v>
      </c>
      <c r="Q155" s="165">
        <v>0.10373</v>
      </c>
      <c r="R155" s="165">
        <f t="shared" si="17"/>
        <v>53.109760000000001</v>
      </c>
      <c r="S155" s="165">
        <v>0</v>
      </c>
      <c r="T155" s="166">
        <f t="shared" si="18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7" t="s">
        <v>158</v>
      </c>
      <c r="AT155" s="167" t="s">
        <v>154</v>
      </c>
      <c r="AU155" s="167" t="s">
        <v>130</v>
      </c>
      <c r="AY155" s="14" t="s">
        <v>152</v>
      </c>
      <c r="BE155" s="168">
        <f t="shared" si="19"/>
        <v>0</v>
      </c>
      <c r="BF155" s="168">
        <f t="shared" si="20"/>
        <v>0</v>
      </c>
      <c r="BG155" s="168">
        <f t="shared" si="21"/>
        <v>0</v>
      </c>
      <c r="BH155" s="168">
        <f t="shared" si="22"/>
        <v>0</v>
      </c>
      <c r="BI155" s="168">
        <f t="shared" si="23"/>
        <v>0</v>
      </c>
      <c r="BJ155" s="14" t="s">
        <v>130</v>
      </c>
      <c r="BK155" s="169">
        <f t="shared" si="24"/>
        <v>0</v>
      </c>
      <c r="BL155" s="14" t="s">
        <v>158</v>
      </c>
      <c r="BM155" s="167" t="s">
        <v>269</v>
      </c>
    </row>
    <row r="156" spans="1:65" s="12" customFormat="1" ht="22.9" customHeight="1">
      <c r="B156" s="143"/>
      <c r="D156" s="144" t="s">
        <v>73</v>
      </c>
      <c r="E156" s="154" t="s">
        <v>185</v>
      </c>
      <c r="F156" s="154" t="s">
        <v>270</v>
      </c>
      <c r="I156" s="146"/>
      <c r="J156" s="155">
        <f>BK156</f>
        <v>0</v>
      </c>
      <c r="L156" s="143"/>
      <c r="M156" s="148"/>
      <c r="N156" s="149"/>
      <c r="O156" s="149"/>
      <c r="P156" s="150">
        <f>P157</f>
        <v>0</v>
      </c>
      <c r="Q156" s="149"/>
      <c r="R156" s="150">
        <f>R157</f>
        <v>0.3271</v>
      </c>
      <c r="S156" s="149"/>
      <c r="T156" s="151">
        <f>T157</f>
        <v>0</v>
      </c>
      <c r="AR156" s="144" t="s">
        <v>82</v>
      </c>
      <c r="AT156" s="152" t="s">
        <v>73</v>
      </c>
      <c r="AU156" s="152" t="s">
        <v>82</v>
      </c>
      <c r="AY156" s="144" t="s">
        <v>152</v>
      </c>
      <c r="BK156" s="153">
        <f>BK157</f>
        <v>0</v>
      </c>
    </row>
    <row r="157" spans="1:65" s="2" customFormat="1" ht="24.2" customHeight="1">
      <c r="A157" s="29"/>
      <c r="B157" s="121"/>
      <c r="C157" s="156" t="s">
        <v>271</v>
      </c>
      <c r="D157" s="156" t="s">
        <v>154</v>
      </c>
      <c r="E157" s="157" t="s">
        <v>272</v>
      </c>
      <c r="F157" s="158" t="s">
        <v>273</v>
      </c>
      <c r="G157" s="159" t="s">
        <v>202</v>
      </c>
      <c r="H157" s="160">
        <v>1</v>
      </c>
      <c r="I157" s="161"/>
      <c r="J157" s="160">
        <f>ROUND(I157*H157,3)</f>
        <v>0</v>
      </c>
      <c r="K157" s="162"/>
      <c r="L157" s="30"/>
      <c r="M157" s="163" t="s">
        <v>1</v>
      </c>
      <c r="N157" s="164" t="s">
        <v>40</v>
      </c>
      <c r="O157" s="55"/>
      <c r="P157" s="165">
        <f>O157*H157</f>
        <v>0</v>
      </c>
      <c r="Q157" s="165">
        <v>0.3271</v>
      </c>
      <c r="R157" s="165">
        <f>Q157*H157</f>
        <v>0.3271</v>
      </c>
      <c r="S157" s="165">
        <v>0</v>
      </c>
      <c r="T157" s="166">
        <f>S157*H157</f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67" t="s">
        <v>158</v>
      </c>
      <c r="AT157" s="167" t="s">
        <v>154</v>
      </c>
      <c r="AU157" s="167" t="s">
        <v>130</v>
      </c>
      <c r="AY157" s="14" t="s">
        <v>152</v>
      </c>
      <c r="BE157" s="168">
        <f>IF(N157="základná",J157,0)</f>
        <v>0</v>
      </c>
      <c r="BF157" s="168">
        <f>IF(N157="znížená",J157,0)</f>
        <v>0</v>
      </c>
      <c r="BG157" s="168">
        <f>IF(N157="zákl. prenesená",J157,0)</f>
        <v>0</v>
      </c>
      <c r="BH157" s="168">
        <f>IF(N157="zníž. prenesená",J157,0)</f>
        <v>0</v>
      </c>
      <c r="BI157" s="168">
        <f>IF(N157="nulová",J157,0)</f>
        <v>0</v>
      </c>
      <c r="BJ157" s="14" t="s">
        <v>130</v>
      </c>
      <c r="BK157" s="169">
        <f>ROUND(I157*H157,3)</f>
        <v>0</v>
      </c>
      <c r="BL157" s="14" t="s">
        <v>158</v>
      </c>
      <c r="BM157" s="167" t="s">
        <v>274</v>
      </c>
    </row>
    <row r="158" spans="1:65" s="12" customFormat="1" ht="22.9" customHeight="1">
      <c r="B158" s="143"/>
      <c r="D158" s="144" t="s">
        <v>73</v>
      </c>
      <c r="E158" s="154" t="s">
        <v>189</v>
      </c>
      <c r="F158" s="154" t="s">
        <v>193</v>
      </c>
      <c r="I158" s="146"/>
      <c r="J158" s="155">
        <f>BK158</f>
        <v>0</v>
      </c>
      <c r="L158" s="143"/>
      <c r="M158" s="148"/>
      <c r="N158" s="149"/>
      <c r="O158" s="149"/>
      <c r="P158" s="150">
        <f>SUM(P159:P166)</f>
        <v>0</v>
      </c>
      <c r="Q158" s="149"/>
      <c r="R158" s="150">
        <f>SUM(R159:R166)</f>
        <v>46.736253199999993</v>
      </c>
      <c r="S158" s="149"/>
      <c r="T158" s="151">
        <f>SUM(T159:T166)</f>
        <v>0</v>
      </c>
      <c r="AR158" s="144" t="s">
        <v>82</v>
      </c>
      <c r="AT158" s="152" t="s">
        <v>73</v>
      </c>
      <c r="AU158" s="152" t="s">
        <v>82</v>
      </c>
      <c r="AY158" s="144" t="s">
        <v>152</v>
      </c>
      <c r="BK158" s="153">
        <f>SUM(BK159:BK166)</f>
        <v>0</v>
      </c>
    </row>
    <row r="159" spans="1:65" s="2" customFormat="1" ht="24.2" customHeight="1">
      <c r="A159" s="29"/>
      <c r="B159" s="121"/>
      <c r="C159" s="156" t="s">
        <v>7</v>
      </c>
      <c r="D159" s="156" t="s">
        <v>154</v>
      </c>
      <c r="E159" s="157" t="s">
        <v>194</v>
      </c>
      <c r="F159" s="158" t="s">
        <v>195</v>
      </c>
      <c r="G159" s="159" t="s">
        <v>196</v>
      </c>
      <c r="H159" s="160">
        <v>182</v>
      </c>
      <c r="I159" s="161"/>
      <c r="J159" s="160">
        <f t="shared" ref="J159:J166" si="25">ROUND(I159*H159,3)</f>
        <v>0</v>
      </c>
      <c r="K159" s="162"/>
      <c r="L159" s="30"/>
      <c r="M159" s="163" t="s">
        <v>1</v>
      </c>
      <c r="N159" s="164" t="s">
        <v>40</v>
      </c>
      <c r="O159" s="55"/>
      <c r="P159" s="165">
        <f t="shared" ref="P159:P166" si="26">O159*H159</f>
        <v>0</v>
      </c>
      <c r="Q159" s="165">
        <v>0.16400999999999999</v>
      </c>
      <c r="R159" s="165">
        <f t="shared" ref="R159:R166" si="27">Q159*H159</f>
        <v>29.849819999999998</v>
      </c>
      <c r="S159" s="165">
        <v>0</v>
      </c>
      <c r="T159" s="166">
        <f t="shared" ref="T159:T166" si="28">S159*H159</f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67" t="s">
        <v>158</v>
      </c>
      <c r="AT159" s="167" t="s">
        <v>154</v>
      </c>
      <c r="AU159" s="167" t="s">
        <v>130</v>
      </c>
      <c r="AY159" s="14" t="s">
        <v>152</v>
      </c>
      <c r="BE159" s="168">
        <f t="shared" ref="BE159:BE166" si="29">IF(N159="základná",J159,0)</f>
        <v>0</v>
      </c>
      <c r="BF159" s="168">
        <f t="shared" ref="BF159:BF166" si="30">IF(N159="znížená",J159,0)</f>
        <v>0</v>
      </c>
      <c r="BG159" s="168">
        <f t="shared" ref="BG159:BG166" si="31">IF(N159="zákl. prenesená",J159,0)</f>
        <v>0</v>
      </c>
      <c r="BH159" s="168">
        <f t="shared" ref="BH159:BH166" si="32">IF(N159="zníž. prenesená",J159,0)</f>
        <v>0</v>
      </c>
      <c r="BI159" s="168">
        <f t="shared" ref="BI159:BI166" si="33">IF(N159="nulová",J159,0)</f>
        <v>0</v>
      </c>
      <c r="BJ159" s="14" t="s">
        <v>130</v>
      </c>
      <c r="BK159" s="169">
        <f t="shared" ref="BK159:BK166" si="34">ROUND(I159*H159,3)</f>
        <v>0</v>
      </c>
      <c r="BL159" s="14" t="s">
        <v>158</v>
      </c>
      <c r="BM159" s="167" t="s">
        <v>275</v>
      </c>
    </row>
    <row r="160" spans="1:65" s="2" customFormat="1" ht="14.45" customHeight="1">
      <c r="A160" s="29"/>
      <c r="B160" s="121"/>
      <c r="C160" s="170" t="s">
        <v>276</v>
      </c>
      <c r="D160" s="170" t="s">
        <v>199</v>
      </c>
      <c r="E160" s="171" t="s">
        <v>200</v>
      </c>
      <c r="F160" s="172" t="s">
        <v>201</v>
      </c>
      <c r="G160" s="173" t="s">
        <v>202</v>
      </c>
      <c r="H160" s="174">
        <v>183.82</v>
      </c>
      <c r="I160" s="175"/>
      <c r="J160" s="174">
        <f t="shared" si="25"/>
        <v>0</v>
      </c>
      <c r="K160" s="176"/>
      <c r="L160" s="177"/>
      <c r="M160" s="178" t="s">
        <v>1</v>
      </c>
      <c r="N160" s="179" t="s">
        <v>40</v>
      </c>
      <c r="O160" s="55"/>
      <c r="P160" s="165">
        <f t="shared" si="26"/>
        <v>0</v>
      </c>
      <c r="Q160" s="165">
        <v>4.8000000000000001E-2</v>
      </c>
      <c r="R160" s="165">
        <f t="shared" si="27"/>
        <v>8.8233599999999992</v>
      </c>
      <c r="S160" s="165">
        <v>0</v>
      </c>
      <c r="T160" s="166">
        <f t="shared" si="28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67" t="s">
        <v>185</v>
      </c>
      <c r="AT160" s="167" t="s">
        <v>199</v>
      </c>
      <c r="AU160" s="167" t="s">
        <v>130</v>
      </c>
      <c r="AY160" s="14" t="s">
        <v>152</v>
      </c>
      <c r="BE160" s="168">
        <f t="shared" si="29"/>
        <v>0</v>
      </c>
      <c r="BF160" s="168">
        <f t="shared" si="30"/>
        <v>0</v>
      </c>
      <c r="BG160" s="168">
        <f t="shared" si="31"/>
        <v>0</v>
      </c>
      <c r="BH160" s="168">
        <f t="shared" si="32"/>
        <v>0</v>
      </c>
      <c r="BI160" s="168">
        <f t="shared" si="33"/>
        <v>0</v>
      </c>
      <c r="BJ160" s="14" t="s">
        <v>130</v>
      </c>
      <c r="BK160" s="169">
        <f t="shared" si="34"/>
        <v>0</v>
      </c>
      <c r="BL160" s="14" t="s">
        <v>158</v>
      </c>
      <c r="BM160" s="167" t="s">
        <v>277</v>
      </c>
    </row>
    <row r="161" spans="1:65" s="2" customFormat="1" ht="24.2" customHeight="1">
      <c r="A161" s="29"/>
      <c r="B161" s="121"/>
      <c r="C161" s="156" t="s">
        <v>278</v>
      </c>
      <c r="D161" s="156" t="s">
        <v>154</v>
      </c>
      <c r="E161" s="157" t="s">
        <v>205</v>
      </c>
      <c r="F161" s="158" t="s">
        <v>206</v>
      </c>
      <c r="G161" s="159" t="s">
        <v>162</v>
      </c>
      <c r="H161" s="160">
        <v>3.64</v>
      </c>
      <c r="I161" s="161"/>
      <c r="J161" s="160">
        <f t="shared" si="25"/>
        <v>0</v>
      </c>
      <c r="K161" s="162"/>
      <c r="L161" s="30"/>
      <c r="M161" s="163" t="s">
        <v>1</v>
      </c>
      <c r="N161" s="164" t="s">
        <v>40</v>
      </c>
      <c r="O161" s="55"/>
      <c r="P161" s="165">
        <f t="shared" si="26"/>
        <v>0</v>
      </c>
      <c r="Q161" s="165">
        <v>2.2151299999999998</v>
      </c>
      <c r="R161" s="165">
        <f t="shared" si="27"/>
        <v>8.0630731999999998</v>
      </c>
      <c r="S161" s="165">
        <v>0</v>
      </c>
      <c r="T161" s="166">
        <f t="shared" si="28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67" t="s">
        <v>158</v>
      </c>
      <c r="AT161" s="167" t="s">
        <v>154</v>
      </c>
      <c r="AU161" s="167" t="s">
        <v>130</v>
      </c>
      <c r="AY161" s="14" t="s">
        <v>152</v>
      </c>
      <c r="BE161" s="168">
        <f t="shared" si="29"/>
        <v>0</v>
      </c>
      <c r="BF161" s="168">
        <f t="shared" si="30"/>
        <v>0</v>
      </c>
      <c r="BG161" s="168">
        <f t="shared" si="31"/>
        <v>0</v>
      </c>
      <c r="BH161" s="168">
        <f t="shared" si="32"/>
        <v>0</v>
      </c>
      <c r="BI161" s="168">
        <f t="shared" si="33"/>
        <v>0</v>
      </c>
      <c r="BJ161" s="14" t="s">
        <v>130</v>
      </c>
      <c r="BK161" s="169">
        <f t="shared" si="34"/>
        <v>0</v>
      </c>
      <c r="BL161" s="14" t="s">
        <v>158</v>
      </c>
      <c r="BM161" s="167" t="s">
        <v>279</v>
      </c>
    </row>
    <row r="162" spans="1:65" s="2" customFormat="1" ht="24.2" customHeight="1">
      <c r="A162" s="29"/>
      <c r="B162" s="121"/>
      <c r="C162" s="156" t="s">
        <v>280</v>
      </c>
      <c r="D162" s="156" t="s">
        <v>154</v>
      </c>
      <c r="E162" s="157" t="s">
        <v>281</v>
      </c>
      <c r="F162" s="158" t="s">
        <v>282</v>
      </c>
      <c r="G162" s="159" t="s">
        <v>196</v>
      </c>
      <c r="H162" s="160">
        <v>14</v>
      </c>
      <c r="I162" s="161"/>
      <c r="J162" s="160">
        <f t="shared" si="25"/>
        <v>0</v>
      </c>
      <c r="K162" s="162"/>
      <c r="L162" s="30"/>
      <c r="M162" s="163" t="s">
        <v>1</v>
      </c>
      <c r="N162" s="164" t="s">
        <v>40</v>
      </c>
      <c r="O162" s="55"/>
      <c r="P162" s="165">
        <f t="shared" si="26"/>
        <v>0</v>
      </c>
      <c r="Q162" s="165">
        <v>0</v>
      </c>
      <c r="R162" s="165">
        <f t="shared" si="27"/>
        <v>0</v>
      </c>
      <c r="S162" s="165">
        <v>0</v>
      </c>
      <c r="T162" s="166">
        <f t="shared" si="28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67" t="s">
        <v>158</v>
      </c>
      <c r="AT162" s="167" t="s">
        <v>154</v>
      </c>
      <c r="AU162" s="167" t="s">
        <v>130</v>
      </c>
      <c r="AY162" s="14" t="s">
        <v>152</v>
      </c>
      <c r="BE162" s="168">
        <f t="shared" si="29"/>
        <v>0</v>
      </c>
      <c r="BF162" s="168">
        <f t="shared" si="30"/>
        <v>0</v>
      </c>
      <c r="BG162" s="168">
        <f t="shared" si="31"/>
        <v>0</v>
      </c>
      <c r="BH162" s="168">
        <f t="shared" si="32"/>
        <v>0</v>
      </c>
      <c r="BI162" s="168">
        <f t="shared" si="33"/>
        <v>0</v>
      </c>
      <c r="BJ162" s="14" t="s">
        <v>130</v>
      </c>
      <c r="BK162" s="169">
        <f t="shared" si="34"/>
        <v>0</v>
      </c>
      <c r="BL162" s="14" t="s">
        <v>158</v>
      </c>
      <c r="BM162" s="167" t="s">
        <v>283</v>
      </c>
    </row>
    <row r="163" spans="1:65" s="2" customFormat="1" ht="24.2" customHeight="1">
      <c r="A163" s="29"/>
      <c r="B163" s="121"/>
      <c r="C163" s="156" t="s">
        <v>284</v>
      </c>
      <c r="D163" s="156" t="s">
        <v>154</v>
      </c>
      <c r="E163" s="157" t="s">
        <v>285</v>
      </c>
      <c r="F163" s="158" t="s">
        <v>286</v>
      </c>
      <c r="G163" s="159" t="s">
        <v>157</v>
      </c>
      <c r="H163" s="160">
        <v>512</v>
      </c>
      <c r="I163" s="161"/>
      <c r="J163" s="160">
        <f t="shared" si="25"/>
        <v>0</v>
      </c>
      <c r="K163" s="162"/>
      <c r="L163" s="30"/>
      <c r="M163" s="163" t="s">
        <v>1</v>
      </c>
      <c r="N163" s="164" t="s">
        <v>40</v>
      </c>
      <c r="O163" s="55"/>
      <c r="P163" s="165">
        <f t="shared" si="26"/>
        <v>0</v>
      </c>
      <c r="Q163" s="165">
        <v>0</v>
      </c>
      <c r="R163" s="165">
        <f t="shared" si="27"/>
        <v>0</v>
      </c>
      <c r="S163" s="165">
        <v>0</v>
      </c>
      <c r="T163" s="166">
        <f t="shared" si="28"/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67" t="s">
        <v>158</v>
      </c>
      <c r="AT163" s="167" t="s">
        <v>154</v>
      </c>
      <c r="AU163" s="167" t="s">
        <v>130</v>
      </c>
      <c r="AY163" s="14" t="s">
        <v>152</v>
      </c>
      <c r="BE163" s="168">
        <f t="shared" si="29"/>
        <v>0</v>
      </c>
      <c r="BF163" s="168">
        <f t="shared" si="30"/>
        <v>0</v>
      </c>
      <c r="BG163" s="168">
        <f t="shared" si="31"/>
        <v>0</v>
      </c>
      <c r="BH163" s="168">
        <f t="shared" si="32"/>
        <v>0</v>
      </c>
      <c r="BI163" s="168">
        <f t="shared" si="33"/>
        <v>0</v>
      </c>
      <c r="BJ163" s="14" t="s">
        <v>130</v>
      </c>
      <c r="BK163" s="169">
        <f t="shared" si="34"/>
        <v>0</v>
      </c>
      <c r="BL163" s="14" t="s">
        <v>158</v>
      </c>
      <c r="BM163" s="167" t="s">
        <v>287</v>
      </c>
    </row>
    <row r="164" spans="1:65" s="2" customFormat="1" ht="24.2" customHeight="1">
      <c r="A164" s="29"/>
      <c r="B164" s="121"/>
      <c r="C164" s="156" t="s">
        <v>288</v>
      </c>
      <c r="D164" s="156" t="s">
        <v>154</v>
      </c>
      <c r="E164" s="157" t="s">
        <v>213</v>
      </c>
      <c r="F164" s="158" t="s">
        <v>214</v>
      </c>
      <c r="G164" s="159" t="s">
        <v>215</v>
      </c>
      <c r="H164" s="160">
        <v>13.691000000000001</v>
      </c>
      <c r="I164" s="161"/>
      <c r="J164" s="160">
        <f t="shared" si="25"/>
        <v>0</v>
      </c>
      <c r="K164" s="162"/>
      <c r="L164" s="30"/>
      <c r="M164" s="163" t="s">
        <v>1</v>
      </c>
      <c r="N164" s="164" t="s">
        <v>40</v>
      </c>
      <c r="O164" s="55"/>
      <c r="P164" s="165">
        <f t="shared" si="26"/>
        <v>0</v>
      </c>
      <c r="Q164" s="165">
        <v>0</v>
      </c>
      <c r="R164" s="165">
        <f t="shared" si="27"/>
        <v>0</v>
      </c>
      <c r="S164" s="165">
        <v>0</v>
      </c>
      <c r="T164" s="166">
        <f t="shared" si="28"/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67" t="s">
        <v>158</v>
      </c>
      <c r="AT164" s="167" t="s">
        <v>154</v>
      </c>
      <c r="AU164" s="167" t="s">
        <v>130</v>
      </c>
      <c r="AY164" s="14" t="s">
        <v>152</v>
      </c>
      <c r="BE164" s="168">
        <f t="shared" si="29"/>
        <v>0</v>
      </c>
      <c r="BF164" s="168">
        <f t="shared" si="30"/>
        <v>0</v>
      </c>
      <c r="BG164" s="168">
        <f t="shared" si="31"/>
        <v>0</v>
      </c>
      <c r="BH164" s="168">
        <f t="shared" si="32"/>
        <v>0</v>
      </c>
      <c r="BI164" s="168">
        <f t="shared" si="33"/>
        <v>0</v>
      </c>
      <c r="BJ164" s="14" t="s">
        <v>130</v>
      </c>
      <c r="BK164" s="169">
        <f t="shared" si="34"/>
        <v>0</v>
      </c>
      <c r="BL164" s="14" t="s">
        <v>158</v>
      </c>
      <c r="BM164" s="167" t="s">
        <v>289</v>
      </c>
    </row>
    <row r="165" spans="1:65" s="2" customFormat="1" ht="24.2" customHeight="1">
      <c r="A165" s="29"/>
      <c r="B165" s="121"/>
      <c r="C165" s="156" t="s">
        <v>290</v>
      </c>
      <c r="D165" s="156" t="s">
        <v>154</v>
      </c>
      <c r="E165" s="157" t="s">
        <v>218</v>
      </c>
      <c r="F165" s="158" t="s">
        <v>219</v>
      </c>
      <c r="G165" s="159" t="s">
        <v>215</v>
      </c>
      <c r="H165" s="160">
        <v>13.691000000000001</v>
      </c>
      <c r="I165" s="161"/>
      <c r="J165" s="160">
        <f t="shared" si="25"/>
        <v>0</v>
      </c>
      <c r="K165" s="162"/>
      <c r="L165" s="30"/>
      <c r="M165" s="163" t="s">
        <v>1</v>
      </c>
      <c r="N165" s="164" t="s">
        <v>40</v>
      </c>
      <c r="O165" s="55"/>
      <c r="P165" s="165">
        <f t="shared" si="26"/>
        <v>0</v>
      </c>
      <c r="Q165" s="165">
        <v>0</v>
      </c>
      <c r="R165" s="165">
        <f t="shared" si="27"/>
        <v>0</v>
      </c>
      <c r="S165" s="165">
        <v>0</v>
      </c>
      <c r="T165" s="166">
        <f t="shared" si="28"/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67" t="s">
        <v>158</v>
      </c>
      <c r="AT165" s="167" t="s">
        <v>154</v>
      </c>
      <c r="AU165" s="167" t="s">
        <v>130</v>
      </c>
      <c r="AY165" s="14" t="s">
        <v>152</v>
      </c>
      <c r="BE165" s="168">
        <f t="shared" si="29"/>
        <v>0</v>
      </c>
      <c r="BF165" s="168">
        <f t="shared" si="30"/>
        <v>0</v>
      </c>
      <c r="BG165" s="168">
        <f t="shared" si="31"/>
        <v>0</v>
      </c>
      <c r="BH165" s="168">
        <f t="shared" si="32"/>
        <v>0</v>
      </c>
      <c r="BI165" s="168">
        <f t="shared" si="33"/>
        <v>0</v>
      </c>
      <c r="BJ165" s="14" t="s">
        <v>130</v>
      </c>
      <c r="BK165" s="169">
        <f t="shared" si="34"/>
        <v>0</v>
      </c>
      <c r="BL165" s="14" t="s">
        <v>158</v>
      </c>
      <c r="BM165" s="167" t="s">
        <v>291</v>
      </c>
    </row>
    <row r="166" spans="1:65" s="2" customFormat="1" ht="24.2" customHeight="1">
      <c r="A166" s="29"/>
      <c r="B166" s="121"/>
      <c r="C166" s="156" t="s">
        <v>292</v>
      </c>
      <c r="D166" s="156" t="s">
        <v>154</v>
      </c>
      <c r="E166" s="157" t="s">
        <v>222</v>
      </c>
      <c r="F166" s="158" t="s">
        <v>223</v>
      </c>
      <c r="G166" s="159" t="s">
        <v>215</v>
      </c>
      <c r="H166" s="160">
        <v>13.691000000000001</v>
      </c>
      <c r="I166" s="161"/>
      <c r="J166" s="160">
        <f t="shared" si="25"/>
        <v>0</v>
      </c>
      <c r="K166" s="162"/>
      <c r="L166" s="30"/>
      <c r="M166" s="163" t="s">
        <v>1</v>
      </c>
      <c r="N166" s="164" t="s">
        <v>40</v>
      </c>
      <c r="O166" s="55"/>
      <c r="P166" s="165">
        <f t="shared" si="26"/>
        <v>0</v>
      </c>
      <c r="Q166" s="165">
        <v>0</v>
      </c>
      <c r="R166" s="165">
        <f t="shared" si="27"/>
        <v>0</v>
      </c>
      <c r="S166" s="165">
        <v>0</v>
      </c>
      <c r="T166" s="166">
        <f t="shared" si="28"/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67" t="s">
        <v>158</v>
      </c>
      <c r="AT166" s="167" t="s">
        <v>154</v>
      </c>
      <c r="AU166" s="167" t="s">
        <v>130</v>
      </c>
      <c r="AY166" s="14" t="s">
        <v>152</v>
      </c>
      <c r="BE166" s="168">
        <f t="shared" si="29"/>
        <v>0</v>
      </c>
      <c r="BF166" s="168">
        <f t="shared" si="30"/>
        <v>0</v>
      </c>
      <c r="BG166" s="168">
        <f t="shared" si="31"/>
        <v>0</v>
      </c>
      <c r="BH166" s="168">
        <f t="shared" si="32"/>
        <v>0</v>
      </c>
      <c r="BI166" s="168">
        <f t="shared" si="33"/>
        <v>0</v>
      </c>
      <c r="BJ166" s="14" t="s">
        <v>130</v>
      </c>
      <c r="BK166" s="169">
        <f t="shared" si="34"/>
        <v>0</v>
      </c>
      <c r="BL166" s="14" t="s">
        <v>158</v>
      </c>
      <c r="BM166" s="167" t="s">
        <v>293</v>
      </c>
    </row>
    <row r="167" spans="1:65" s="12" customFormat="1" ht="22.9" customHeight="1">
      <c r="B167" s="143"/>
      <c r="D167" s="144" t="s">
        <v>73</v>
      </c>
      <c r="E167" s="154" t="s">
        <v>225</v>
      </c>
      <c r="F167" s="154" t="s">
        <v>226</v>
      </c>
      <c r="I167" s="146"/>
      <c r="J167" s="155">
        <f>BK167</f>
        <v>0</v>
      </c>
      <c r="L167" s="143"/>
      <c r="M167" s="148"/>
      <c r="N167" s="149"/>
      <c r="O167" s="149"/>
      <c r="P167" s="150">
        <f>P168</f>
        <v>0</v>
      </c>
      <c r="Q167" s="149"/>
      <c r="R167" s="150">
        <f>R168</f>
        <v>0</v>
      </c>
      <c r="S167" s="149"/>
      <c r="T167" s="151">
        <f>T168</f>
        <v>0</v>
      </c>
      <c r="AR167" s="144" t="s">
        <v>82</v>
      </c>
      <c r="AT167" s="152" t="s">
        <v>73</v>
      </c>
      <c r="AU167" s="152" t="s">
        <v>82</v>
      </c>
      <c r="AY167" s="144" t="s">
        <v>152</v>
      </c>
      <c r="BK167" s="153">
        <f>BK168</f>
        <v>0</v>
      </c>
    </row>
    <row r="168" spans="1:65" s="2" customFormat="1" ht="24.2" customHeight="1">
      <c r="A168" s="29"/>
      <c r="B168" s="121"/>
      <c r="C168" s="156" t="s">
        <v>294</v>
      </c>
      <c r="D168" s="156" t="s">
        <v>154</v>
      </c>
      <c r="E168" s="157" t="s">
        <v>228</v>
      </c>
      <c r="F168" s="158" t="s">
        <v>229</v>
      </c>
      <c r="G168" s="159" t="s">
        <v>215</v>
      </c>
      <c r="H168" s="160">
        <v>161.262</v>
      </c>
      <c r="I168" s="161"/>
      <c r="J168" s="160">
        <f>ROUND(I168*H168,3)</f>
        <v>0</v>
      </c>
      <c r="K168" s="162"/>
      <c r="L168" s="30"/>
      <c r="M168" s="180" t="s">
        <v>1</v>
      </c>
      <c r="N168" s="181" t="s">
        <v>40</v>
      </c>
      <c r="O168" s="182"/>
      <c r="P168" s="183">
        <f>O168*H168</f>
        <v>0</v>
      </c>
      <c r="Q168" s="183">
        <v>0</v>
      </c>
      <c r="R168" s="183">
        <f>Q168*H168</f>
        <v>0</v>
      </c>
      <c r="S168" s="183">
        <v>0</v>
      </c>
      <c r="T168" s="184">
        <f>S168*H168</f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67" t="s">
        <v>158</v>
      </c>
      <c r="AT168" s="167" t="s">
        <v>154</v>
      </c>
      <c r="AU168" s="167" t="s">
        <v>130</v>
      </c>
      <c r="AY168" s="14" t="s">
        <v>152</v>
      </c>
      <c r="BE168" s="168">
        <f>IF(N168="základná",J168,0)</f>
        <v>0</v>
      </c>
      <c r="BF168" s="168">
        <f>IF(N168="znížená",J168,0)</f>
        <v>0</v>
      </c>
      <c r="BG168" s="168">
        <f>IF(N168="zákl. prenesená",J168,0)</f>
        <v>0</v>
      </c>
      <c r="BH168" s="168">
        <f>IF(N168="zníž. prenesená",J168,0)</f>
        <v>0</v>
      </c>
      <c r="BI168" s="168">
        <f>IF(N168="nulová",J168,0)</f>
        <v>0</v>
      </c>
      <c r="BJ168" s="14" t="s">
        <v>130</v>
      </c>
      <c r="BK168" s="169">
        <f>ROUND(I168*H168,3)</f>
        <v>0</v>
      </c>
      <c r="BL168" s="14" t="s">
        <v>158</v>
      </c>
      <c r="BM168" s="167" t="s">
        <v>295</v>
      </c>
    </row>
    <row r="169" spans="1:65" s="2" customFormat="1" ht="6.95" customHeight="1">
      <c r="A169" s="29"/>
      <c r="B169" s="44"/>
      <c r="C169" s="45"/>
      <c r="D169" s="45"/>
      <c r="E169" s="45"/>
      <c r="F169" s="45"/>
      <c r="G169" s="45"/>
      <c r="H169" s="45"/>
      <c r="I169" s="45"/>
      <c r="J169" s="45"/>
      <c r="K169" s="45"/>
      <c r="L169" s="30"/>
      <c r="M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</row>
  </sheetData>
  <autoFilter ref="C132:K168"/>
  <mergeCells count="14">
    <mergeCell ref="D111:F111"/>
    <mergeCell ref="E123:H123"/>
    <mergeCell ref="E125:H125"/>
    <mergeCell ref="L2:V2"/>
    <mergeCell ref="E87:H87"/>
    <mergeCell ref="D107:F107"/>
    <mergeCell ref="D108:F108"/>
    <mergeCell ref="D109:F109"/>
    <mergeCell ref="D110:F110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5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1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4" t="s">
        <v>89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74</v>
      </c>
    </row>
    <row r="4" spans="1:46" s="1" customFormat="1" ht="24.95" customHeight="1">
      <c r="B4" s="17"/>
      <c r="D4" s="18" t="s">
        <v>111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Rekonštrukcia mestských chodníkov a spevnených plôch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112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customHeight="1">
      <c r="A9" s="29"/>
      <c r="B9" s="30"/>
      <c r="C9" s="29"/>
      <c r="D9" s="29"/>
      <c r="E9" s="189" t="s">
        <v>296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13. 8. 2020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24</v>
      </c>
      <c r="F15" s="29"/>
      <c r="G15" s="29"/>
      <c r="H15" s="29"/>
      <c r="I15" s="24" t="s">
        <v>25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195"/>
      <c r="G18" s="195"/>
      <c r="H18" s="195"/>
      <c r="I18" s="24" t="s">
        <v>25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33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00" t="s">
        <v>1</v>
      </c>
      <c r="F27" s="200"/>
      <c r="G27" s="200"/>
      <c r="H27" s="200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114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115</v>
      </c>
      <c r="E31" s="29"/>
      <c r="F31" s="29"/>
      <c r="G31" s="29"/>
      <c r="H31" s="29"/>
      <c r="I31" s="29"/>
      <c r="J31" s="94">
        <f>J105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34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36</v>
      </c>
      <c r="G34" s="29"/>
      <c r="H34" s="29"/>
      <c r="I34" s="33" t="s">
        <v>35</v>
      </c>
      <c r="J34" s="33" t="s">
        <v>37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38</v>
      </c>
      <c r="E35" s="24" t="s">
        <v>39</v>
      </c>
      <c r="F35" s="98">
        <f>ROUND((SUM(BE105:BE112) + SUM(BE132:BE164)),  2)</f>
        <v>0</v>
      </c>
      <c r="G35" s="29"/>
      <c r="H35" s="29"/>
      <c r="I35" s="99">
        <v>0.2</v>
      </c>
      <c r="J35" s="98">
        <f>ROUND(((SUM(BE105:BE112) + SUM(BE132:BE164))*I35),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40</v>
      </c>
      <c r="F36" s="98">
        <f>ROUND((SUM(BF105:BF112) + SUM(BF132:BF164)),  2)</f>
        <v>0</v>
      </c>
      <c r="G36" s="29"/>
      <c r="H36" s="29"/>
      <c r="I36" s="99">
        <v>0.2</v>
      </c>
      <c r="J36" s="98">
        <f>ROUND(((SUM(BF105:BF112) + SUM(BF132:BF164))*I36),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41</v>
      </c>
      <c r="F37" s="98">
        <f>ROUND((SUM(BG105:BG112) + SUM(BG132:BG164)),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42</v>
      </c>
      <c r="F38" s="98">
        <f>ROUND((SUM(BH105:BH112) + SUM(BH132:BH164)),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43</v>
      </c>
      <c r="F39" s="98">
        <f>ROUND((SUM(BI105:BI112) + SUM(BI132:BI164)),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44</v>
      </c>
      <c r="E41" s="57"/>
      <c r="F41" s="57"/>
      <c r="G41" s="102" t="s">
        <v>45</v>
      </c>
      <c r="H41" s="103" t="s">
        <v>46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49</v>
      </c>
      <c r="E61" s="32"/>
      <c r="F61" s="106" t="s">
        <v>50</v>
      </c>
      <c r="G61" s="42" t="s">
        <v>49</v>
      </c>
      <c r="H61" s="32"/>
      <c r="I61" s="32"/>
      <c r="J61" s="107" t="s">
        <v>50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49</v>
      </c>
      <c r="E76" s="32"/>
      <c r="F76" s="106" t="s">
        <v>50</v>
      </c>
      <c r="G76" s="42" t="s">
        <v>49</v>
      </c>
      <c r="H76" s="32"/>
      <c r="I76" s="32"/>
      <c r="J76" s="107" t="s">
        <v>50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116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Rekonštrukcia mestských chodníkov a spevnených plôch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112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customHeight="1">
      <c r="A87" s="29"/>
      <c r="B87" s="30"/>
      <c r="C87" s="29"/>
      <c r="D87" s="29"/>
      <c r="E87" s="189" t="str">
        <f>E9</f>
        <v>03 - Ulica Kukučínova -  južny chodnik od ulice Lúčnej po ulicu Košickú ( plocha 280m2)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13. 8. 2020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22</v>
      </c>
      <c r="D91" s="29"/>
      <c r="E91" s="29"/>
      <c r="F91" s="22" t="str">
        <f>E15</f>
        <v xml:space="preserve">Mesto Trebišov </v>
      </c>
      <c r="G91" s="29"/>
      <c r="H91" s="29"/>
      <c r="I91" s="24" t="s">
        <v>28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117</v>
      </c>
      <c r="D94" s="100"/>
      <c r="E94" s="100"/>
      <c r="F94" s="100"/>
      <c r="G94" s="100"/>
      <c r="H94" s="100"/>
      <c r="I94" s="100"/>
      <c r="J94" s="109" t="s">
        <v>118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119</v>
      </c>
      <c r="D96" s="29"/>
      <c r="E96" s="29"/>
      <c r="F96" s="29"/>
      <c r="G96" s="29"/>
      <c r="H96" s="29"/>
      <c r="I96" s="29"/>
      <c r="J96" s="68">
        <f>J132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120</v>
      </c>
    </row>
    <row r="97" spans="1:65" s="9" customFormat="1" ht="24.95" customHeight="1">
      <c r="B97" s="111"/>
      <c r="D97" s="112" t="s">
        <v>121</v>
      </c>
      <c r="E97" s="113"/>
      <c r="F97" s="113"/>
      <c r="G97" s="113"/>
      <c r="H97" s="113"/>
      <c r="I97" s="113"/>
      <c r="J97" s="114">
        <f>J133</f>
        <v>0</v>
      </c>
      <c r="L97" s="111"/>
    </row>
    <row r="98" spans="1:65" s="10" customFormat="1" ht="19.899999999999999" customHeight="1">
      <c r="B98" s="115"/>
      <c r="D98" s="116" t="s">
        <v>122</v>
      </c>
      <c r="E98" s="117"/>
      <c r="F98" s="117"/>
      <c r="G98" s="117"/>
      <c r="H98" s="117"/>
      <c r="I98" s="117"/>
      <c r="J98" s="118">
        <f>J134</f>
        <v>0</v>
      </c>
      <c r="L98" s="115"/>
    </row>
    <row r="99" spans="1:65" s="10" customFormat="1" ht="19.899999999999999" customHeight="1">
      <c r="B99" s="115"/>
      <c r="D99" s="116" t="s">
        <v>123</v>
      </c>
      <c r="E99" s="117"/>
      <c r="F99" s="117"/>
      <c r="G99" s="117"/>
      <c r="H99" s="117"/>
      <c r="I99" s="117"/>
      <c r="J99" s="118">
        <f>J140</f>
        <v>0</v>
      </c>
      <c r="L99" s="115"/>
    </row>
    <row r="100" spans="1:65" s="10" customFormat="1" ht="19.899999999999999" customHeight="1">
      <c r="B100" s="115"/>
      <c r="D100" s="116" t="s">
        <v>124</v>
      </c>
      <c r="E100" s="117"/>
      <c r="F100" s="117"/>
      <c r="G100" s="117"/>
      <c r="H100" s="117"/>
      <c r="I100" s="117"/>
      <c r="J100" s="118">
        <f>J142</f>
        <v>0</v>
      </c>
      <c r="L100" s="115"/>
    </row>
    <row r="101" spans="1:65" s="10" customFormat="1" ht="19.899999999999999" customHeight="1">
      <c r="B101" s="115"/>
      <c r="D101" s="116" t="s">
        <v>125</v>
      </c>
      <c r="E101" s="117"/>
      <c r="F101" s="117"/>
      <c r="G101" s="117"/>
      <c r="H101" s="117"/>
      <c r="I101" s="117"/>
      <c r="J101" s="118">
        <f>J153</f>
        <v>0</v>
      </c>
      <c r="L101" s="115"/>
    </row>
    <row r="102" spans="1:65" s="10" customFormat="1" ht="19.899999999999999" customHeight="1">
      <c r="B102" s="115"/>
      <c r="D102" s="116" t="s">
        <v>126</v>
      </c>
      <c r="E102" s="117"/>
      <c r="F102" s="117"/>
      <c r="G102" s="117"/>
      <c r="H102" s="117"/>
      <c r="I102" s="117"/>
      <c r="J102" s="118">
        <f>J163</f>
        <v>0</v>
      </c>
      <c r="L102" s="115"/>
    </row>
    <row r="103" spans="1:65" s="2" customFormat="1" ht="21.7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6.95" customHeight="1">
      <c r="A104" s="29"/>
      <c r="B104" s="30"/>
      <c r="C104" s="29"/>
      <c r="D104" s="29"/>
      <c r="E104" s="29"/>
      <c r="F104" s="29"/>
      <c r="G104" s="29"/>
      <c r="H104" s="29"/>
      <c r="I104" s="29"/>
      <c r="J104" s="29"/>
      <c r="K104" s="29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29.25" customHeight="1">
      <c r="A105" s="29"/>
      <c r="B105" s="30"/>
      <c r="C105" s="110" t="s">
        <v>127</v>
      </c>
      <c r="D105" s="29"/>
      <c r="E105" s="29"/>
      <c r="F105" s="29"/>
      <c r="G105" s="29"/>
      <c r="H105" s="29"/>
      <c r="I105" s="29"/>
      <c r="J105" s="119">
        <f>ROUND(J106 + J107 + J108 + J109 + J110 + J111,2)</f>
        <v>0</v>
      </c>
      <c r="K105" s="29"/>
      <c r="L105" s="39"/>
      <c r="N105" s="120" t="s">
        <v>38</v>
      </c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65" s="2" customFormat="1" ht="18" customHeight="1">
      <c r="A106" s="29"/>
      <c r="B106" s="121"/>
      <c r="C106" s="122"/>
      <c r="D106" s="228" t="s">
        <v>128</v>
      </c>
      <c r="E106" s="229"/>
      <c r="F106" s="229"/>
      <c r="G106" s="122"/>
      <c r="H106" s="122"/>
      <c r="I106" s="122"/>
      <c r="J106" s="124">
        <v>0</v>
      </c>
      <c r="K106" s="122"/>
      <c r="L106" s="125"/>
      <c r="M106" s="126"/>
      <c r="N106" s="127" t="s">
        <v>40</v>
      </c>
      <c r="O106" s="126"/>
      <c r="P106" s="126"/>
      <c r="Q106" s="126"/>
      <c r="R106" s="126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8" t="s">
        <v>129</v>
      </c>
      <c r="AZ106" s="126"/>
      <c r="BA106" s="126"/>
      <c r="BB106" s="126"/>
      <c r="BC106" s="126"/>
      <c r="BD106" s="126"/>
      <c r="BE106" s="129">
        <f t="shared" ref="BE106:BE111" si="0">IF(N106="základná",J106,0)</f>
        <v>0</v>
      </c>
      <c r="BF106" s="129">
        <f t="shared" ref="BF106:BF111" si="1">IF(N106="znížená",J106,0)</f>
        <v>0</v>
      </c>
      <c r="BG106" s="129">
        <f t="shared" ref="BG106:BG111" si="2">IF(N106="zákl. prenesená",J106,0)</f>
        <v>0</v>
      </c>
      <c r="BH106" s="129">
        <f t="shared" ref="BH106:BH111" si="3">IF(N106="zníž. prenesená",J106,0)</f>
        <v>0</v>
      </c>
      <c r="BI106" s="129">
        <f t="shared" ref="BI106:BI111" si="4">IF(N106="nulová",J106,0)</f>
        <v>0</v>
      </c>
      <c r="BJ106" s="128" t="s">
        <v>130</v>
      </c>
      <c r="BK106" s="126"/>
      <c r="BL106" s="126"/>
      <c r="BM106" s="126"/>
    </row>
    <row r="107" spans="1:65" s="2" customFormat="1" ht="18" customHeight="1">
      <c r="A107" s="29"/>
      <c r="B107" s="121"/>
      <c r="C107" s="122"/>
      <c r="D107" s="228" t="s">
        <v>131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40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129</v>
      </c>
      <c r="AZ107" s="126"/>
      <c r="BA107" s="126"/>
      <c r="BB107" s="126"/>
      <c r="BC107" s="126"/>
      <c r="BD107" s="126"/>
      <c r="BE107" s="129">
        <f t="shared" si="0"/>
        <v>0</v>
      </c>
      <c r="BF107" s="129">
        <f t="shared" si="1"/>
        <v>0</v>
      </c>
      <c r="BG107" s="129">
        <f t="shared" si="2"/>
        <v>0</v>
      </c>
      <c r="BH107" s="129">
        <f t="shared" si="3"/>
        <v>0</v>
      </c>
      <c r="BI107" s="129">
        <f t="shared" si="4"/>
        <v>0</v>
      </c>
      <c r="BJ107" s="128" t="s">
        <v>130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132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40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129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130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133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40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129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130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228" t="s">
        <v>134</v>
      </c>
      <c r="E110" s="229"/>
      <c r="F110" s="229"/>
      <c r="G110" s="122"/>
      <c r="H110" s="122"/>
      <c r="I110" s="122"/>
      <c r="J110" s="124">
        <v>0</v>
      </c>
      <c r="K110" s="122"/>
      <c r="L110" s="125"/>
      <c r="M110" s="126"/>
      <c r="N110" s="127" t="s">
        <v>40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129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130</v>
      </c>
      <c r="BK110" s="126"/>
      <c r="BL110" s="126"/>
      <c r="BM110" s="126"/>
    </row>
    <row r="111" spans="1:65" s="2" customFormat="1" ht="18" customHeight="1">
      <c r="A111" s="29"/>
      <c r="B111" s="121"/>
      <c r="C111" s="122"/>
      <c r="D111" s="123" t="s">
        <v>135</v>
      </c>
      <c r="E111" s="122"/>
      <c r="F111" s="122"/>
      <c r="G111" s="122"/>
      <c r="H111" s="122"/>
      <c r="I111" s="122"/>
      <c r="J111" s="124">
        <f>ROUND(J30*T111,2)</f>
        <v>0</v>
      </c>
      <c r="K111" s="122"/>
      <c r="L111" s="125"/>
      <c r="M111" s="126"/>
      <c r="N111" s="127" t="s">
        <v>40</v>
      </c>
      <c r="O111" s="126"/>
      <c r="P111" s="126"/>
      <c r="Q111" s="126"/>
      <c r="R111" s="126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8" t="s">
        <v>136</v>
      </c>
      <c r="AZ111" s="126"/>
      <c r="BA111" s="126"/>
      <c r="BB111" s="126"/>
      <c r="BC111" s="126"/>
      <c r="BD111" s="126"/>
      <c r="BE111" s="129">
        <f t="shared" si="0"/>
        <v>0</v>
      </c>
      <c r="BF111" s="129">
        <f t="shared" si="1"/>
        <v>0</v>
      </c>
      <c r="BG111" s="129">
        <f t="shared" si="2"/>
        <v>0</v>
      </c>
      <c r="BH111" s="129">
        <f t="shared" si="3"/>
        <v>0</v>
      </c>
      <c r="BI111" s="129">
        <f t="shared" si="4"/>
        <v>0</v>
      </c>
      <c r="BJ111" s="128" t="s">
        <v>130</v>
      </c>
      <c r="BK111" s="126"/>
      <c r="BL111" s="126"/>
      <c r="BM111" s="126"/>
    </row>
    <row r="112" spans="1:65" s="2" customFormat="1" ht="11.25">
      <c r="A112" s="29"/>
      <c r="B112" s="30"/>
      <c r="C112" s="29"/>
      <c r="D112" s="29"/>
      <c r="E112" s="29"/>
      <c r="F112" s="29"/>
      <c r="G112" s="29"/>
      <c r="H112" s="29"/>
      <c r="I112" s="29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s="2" customFormat="1" ht="29.25" customHeight="1">
      <c r="A113" s="29"/>
      <c r="B113" s="30"/>
      <c r="C113" s="130" t="s">
        <v>137</v>
      </c>
      <c r="D113" s="100"/>
      <c r="E113" s="100"/>
      <c r="F113" s="100"/>
      <c r="G113" s="100"/>
      <c r="H113" s="100"/>
      <c r="I113" s="100"/>
      <c r="J113" s="131">
        <f>ROUND(J96+J105,2)</f>
        <v>0</v>
      </c>
      <c r="K113" s="100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31" s="2" customFormat="1" ht="6.95" customHeight="1">
      <c r="A114" s="29"/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8" spans="1:31" s="2" customFormat="1" ht="6.95" customHeight="1">
      <c r="A118" s="29"/>
      <c r="B118" s="46"/>
      <c r="C118" s="47"/>
      <c r="D118" s="47"/>
      <c r="E118" s="47"/>
      <c r="F118" s="47"/>
      <c r="G118" s="47"/>
      <c r="H118" s="47"/>
      <c r="I118" s="47"/>
      <c r="J118" s="47"/>
      <c r="K118" s="47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24.95" customHeight="1">
      <c r="A119" s="29"/>
      <c r="B119" s="30"/>
      <c r="C119" s="18" t="s">
        <v>138</v>
      </c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6.9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2" customHeight="1">
      <c r="A121" s="29"/>
      <c r="B121" s="30"/>
      <c r="C121" s="24" t="s">
        <v>14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6.5" customHeight="1">
      <c r="A122" s="29"/>
      <c r="B122" s="30"/>
      <c r="C122" s="29"/>
      <c r="D122" s="29"/>
      <c r="E122" s="224" t="str">
        <f>E7</f>
        <v>Rekonštrukcia mestských chodníkov a spevnených plôch</v>
      </c>
      <c r="F122" s="225"/>
      <c r="G122" s="225"/>
      <c r="H122" s="225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2" customHeight="1">
      <c r="A123" s="29"/>
      <c r="B123" s="30"/>
      <c r="C123" s="24" t="s">
        <v>112</v>
      </c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24.75" customHeight="1">
      <c r="A124" s="29"/>
      <c r="B124" s="30"/>
      <c r="C124" s="29"/>
      <c r="D124" s="29"/>
      <c r="E124" s="189" t="str">
        <f>E9</f>
        <v>03 - Ulica Kukučínova -  južny chodnik od ulice Lúčnej po ulicu Košickú ( plocha 280m2)</v>
      </c>
      <c r="F124" s="226"/>
      <c r="G124" s="226"/>
      <c r="H124" s="226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6.95" customHeight="1">
      <c r="A125" s="29"/>
      <c r="B125" s="30"/>
      <c r="C125" s="29"/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12" customHeight="1">
      <c r="A126" s="29"/>
      <c r="B126" s="30"/>
      <c r="C126" s="24" t="s">
        <v>18</v>
      </c>
      <c r="D126" s="29"/>
      <c r="E126" s="29"/>
      <c r="F126" s="22" t="str">
        <f>F12</f>
        <v xml:space="preserve">Trebišov </v>
      </c>
      <c r="G126" s="29"/>
      <c r="H126" s="29"/>
      <c r="I126" s="24" t="s">
        <v>20</v>
      </c>
      <c r="J126" s="52" t="str">
        <f>IF(J12="","",J12)</f>
        <v>13. 8. 2020</v>
      </c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6.95" customHeight="1">
      <c r="A127" s="29"/>
      <c r="B127" s="30"/>
      <c r="C127" s="29"/>
      <c r="D127" s="29"/>
      <c r="E127" s="29"/>
      <c r="F127" s="29"/>
      <c r="G127" s="29"/>
      <c r="H127" s="29"/>
      <c r="I127" s="2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15.2" customHeight="1">
      <c r="A128" s="29"/>
      <c r="B128" s="30"/>
      <c r="C128" s="24" t="s">
        <v>22</v>
      </c>
      <c r="D128" s="29"/>
      <c r="E128" s="29"/>
      <c r="F128" s="22" t="str">
        <f>E15</f>
        <v xml:space="preserve">Mesto Trebišov </v>
      </c>
      <c r="G128" s="29"/>
      <c r="H128" s="29"/>
      <c r="I128" s="24" t="s">
        <v>28</v>
      </c>
      <c r="J128" s="27" t="str">
        <f>E21</f>
        <v xml:space="preserve"> 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5.2" customHeight="1">
      <c r="A129" s="29"/>
      <c r="B129" s="30"/>
      <c r="C129" s="24" t="s">
        <v>26</v>
      </c>
      <c r="D129" s="29"/>
      <c r="E129" s="29"/>
      <c r="F129" s="22" t="str">
        <f>IF(E18="","",E18)</f>
        <v>Vyplň údaj</v>
      </c>
      <c r="G129" s="29"/>
      <c r="H129" s="29"/>
      <c r="I129" s="24" t="s">
        <v>32</v>
      </c>
      <c r="J129" s="27" t="str">
        <f>E24</f>
        <v xml:space="preserve"> </v>
      </c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10.35" customHeight="1">
      <c r="A130" s="29"/>
      <c r="B130" s="30"/>
      <c r="C130" s="29"/>
      <c r="D130" s="29"/>
      <c r="E130" s="29"/>
      <c r="F130" s="29"/>
      <c r="G130" s="29"/>
      <c r="H130" s="29"/>
      <c r="I130" s="29"/>
      <c r="J130" s="29"/>
      <c r="K130" s="29"/>
      <c r="L130" s="3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11" customFormat="1" ht="29.25" customHeight="1">
      <c r="A131" s="132"/>
      <c r="B131" s="133"/>
      <c r="C131" s="134" t="s">
        <v>139</v>
      </c>
      <c r="D131" s="135" t="s">
        <v>59</v>
      </c>
      <c r="E131" s="135" t="s">
        <v>55</v>
      </c>
      <c r="F131" s="135" t="s">
        <v>56</v>
      </c>
      <c r="G131" s="135" t="s">
        <v>140</v>
      </c>
      <c r="H131" s="135" t="s">
        <v>141</v>
      </c>
      <c r="I131" s="135" t="s">
        <v>142</v>
      </c>
      <c r="J131" s="136" t="s">
        <v>118</v>
      </c>
      <c r="K131" s="137" t="s">
        <v>143</v>
      </c>
      <c r="L131" s="138"/>
      <c r="M131" s="59" t="s">
        <v>1</v>
      </c>
      <c r="N131" s="60" t="s">
        <v>38</v>
      </c>
      <c r="O131" s="60" t="s">
        <v>144</v>
      </c>
      <c r="P131" s="60" t="s">
        <v>145</v>
      </c>
      <c r="Q131" s="60" t="s">
        <v>146</v>
      </c>
      <c r="R131" s="60" t="s">
        <v>147</v>
      </c>
      <c r="S131" s="60" t="s">
        <v>148</v>
      </c>
      <c r="T131" s="61" t="s">
        <v>149</v>
      </c>
      <c r="U131" s="132"/>
      <c r="V131" s="132"/>
      <c r="W131" s="132"/>
      <c r="X131" s="132"/>
      <c r="Y131" s="132"/>
      <c r="Z131" s="132"/>
      <c r="AA131" s="132"/>
      <c r="AB131" s="132"/>
      <c r="AC131" s="132"/>
      <c r="AD131" s="132"/>
      <c r="AE131" s="132"/>
    </row>
    <row r="132" spans="1:65" s="2" customFormat="1" ht="22.9" customHeight="1">
      <c r="A132" s="29"/>
      <c r="B132" s="30"/>
      <c r="C132" s="66" t="s">
        <v>114</v>
      </c>
      <c r="D132" s="29"/>
      <c r="E132" s="29"/>
      <c r="F132" s="29"/>
      <c r="G132" s="29"/>
      <c r="H132" s="29"/>
      <c r="I132" s="29"/>
      <c r="J132" s="139">
        <f>BK132</f>
        <v>0</v>
      </c>
      <c r="K132" s="29"/>
      <c r="L132" s="30"/>
      <c r="M132" s="62"/>
      <c r="N132" s="53"/>
      <c r="O132" s="63"/>
      <c r="P132" s="140">
        <f>P133</f>
        <v>0</v>
      </c>
      <c r="Q132" s="63"/>
      <c r="R132" s="140">
        <f>R133</f>
        <v>76.471016800000001</v>
      </c>
      <c r="S132" s="63"/>
      <c r="T132" s="141">
        <f>T133</f>
        <v>57.879999999999995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T132" s="14" t="s">
        <v>73</v>
      </c>
      <c r="AU132" s="14" t="s">
        <v>120</v>
      </c>
      <c r="BK132" s="142">
        <f>BK133</f>
        <v>0</v>
      </c>
    </row>
    <row r="133" spans="1:65" s="12" customFormat="1" ht="25.9" customHeight="1">
      <c r="B133" s="143"/>
      <c r="D133" s="144" t="s">
        <v>73</v>
      </c>
      <c r="E133" s="145" t="s">
        <v>150</v>
      </c>
      <c r="F133" s="145" t="s">
        <v>151</v>
      </c>
      <c r="I133" s="146"/>
      <c r="J133" s="147">
        <f>BK133</f>
        <v>0</v>
      </c>
      <c r="L133" s="143"/>
      <c r="M133" s="148"/>
      <c r="N133" s="149"/>
      <c r="O133" s="149"/>
      <c r="P133" s="150">
        <f>P134+P140+P142+P153+P163</f>
        <v>0</v>
      </c>
      <c r="Q133" s="149"/>
      <c r="R133" s="150">
        <f>R134+R140+R142+R153+R163</f>
        <v>76.471016800000001</v>
      </c>
      <c r="S133" s="149"/>
      <c r="T133" s="151">
        <f>T134+T140+T142+T153+T163</f>
        <v>57.879999999999995</v>
      </c>
      <c r="AR133" s="144" t="s">
        <v>82</v>
      </c>
      <c r="AT133" s="152" t="s">
        <v>73</v>
      </c>
      <c r="AU133" s="152" t="s">
        <v>74</v>
      </c>
      <c r="AY133" s="144" t="s">
        <v>152</v>
      </c>
      <c r="BK133" s="153">
        <f>BK134+BK140+BK142+BK153+BK163</f>
        <v>0</v>
      </c>
    </row>
    <row r="134" spans="1:65" s="12" customFormat="1" ht="22.9" customHeight="1">
      <c r="B134" s="143"/>
      <c r="D134" s="144" t="s">
        <v>73</v>
      </c>
      <c r="E134" s="154" t="s">
        <v>82</v>
      </c>
      <c r="F134" s="154" t="s">
        <v>153</v>
      </c>
      <c r="I134" s="146"/>
      <c r="J134" s="155">
        <f>BK134</f>
        <v>0</v>
      </c>
      <c r="L134" s="143"/>
      <c r="M134" s="148"/>
      <c r="N134" s="149"/>
      <c r="O134" s="149"/>
      <c r="P134" s="150">
        <f>SUM(P135:P139)</f>
        <v>0</v>
      </c>
      <c r="Q134" s="149"/>
      <c r="R134" s="150">
        <f>SUM(R135:R139)</f>
        <v>0</v>
      </c>
      <c r="S134" s="149"/>
      <c r="T134" s="151">
        <f>SUM(T135:T139)</f>
        <v>57.879999999999995</v>
      </c>
      <c r="AR134" s="144" t="s">
        <v>82</v>
      </c>
      <c r="AT134" s="152" t="s">
        <v>73</v>
      </c>
      <c r="AU134" s="152" t="s">
        <v>82</v>
      </c>
      <c r="AY134" s="144" t="s">
        <v>152</v>
      </c>
      <c r="BK134" s="153">
        <f>SUM(BK135:BK139)</f>
        <v>0</v>
      </c>
    </row>
    <row r="135" spans="1:65" s="2" customFormat="1" ht="24.2" customHeight="1">
      <c r="A135" s="29"/>
      <c r="B135" s="121"/>
      <c r="C135" s="156" t="s">
        <v>82</v>
      </c>
      <c r="D135" s="156" t="s">
        <v>154</v>
      </c>
      <c r="E135" s="157" t="s">
        <v>297</v>
      </c>
      <c r="F135" s="158" t="s">
        <v>298</v>
      </c>
      <c r="G135" s="159" t="s">
        <v>157</v>
      </c>
      <c r="H135" s="160">
        <v>12</v>
      </c>
      <c r="I135" s="161"/>
      <c r="J135" s="160">
        <f>ROUND(I135*H135,3)</f>
        <v>0</v>
      </c>
      <c r="K135" s="162"/>
      <c r="L135" s="30"/>
      <c r="M135" s="163" t="s">
        <v>1</v>
      </c>
      <c r="N135" s="164" t="s">
        <v>40</v>
      </c>
      <c r="O135" s="55"/>
      <c r="P135" s="165">
        <f>O135*H135</f>
        <v>0</v>
      </c>
      <c r="Q135" s="165">
        <v>0</v>
      </c>
      <c r="R135" s="165">
        <f>Q135*H135</f>
        <v>0</v>
      </c>
      <c r="S135" s="165">
        <v>0.23499999999999999</v>
      </c>
      <c r="T135" s="166">
        <f>S135*H135</f>
        <v>2.82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7" t="s">
        <v>158</v>
      </c>
      <c r="AT135" s="167" t="s">
        <v>154</v>
      </c>
      <c r="AU135" s="167" t="s">
        <v>130</v>
      </c>
      <c r="AY135" s="14" t="s">
        <v>152</v>
      </c>
      <c r="BE135" s="168">
        <f>IF(N135="základná",J135,0)</f>
        <v>0</v>
      </c>
      <c r="BF135" s="168">
        <f>IF(N135="znížená",J135,0)</f>
        <v>0</v>
      </c>
      <c r="BG135" s="168">
        <f>IF(N135="zákl. prenesená",J135,0)</f>
        <v>0</v>
      </c>
      <c r="BH135" s="168">
        <f>IF(N135="zníž. prenesená",J135,0)</f>
        <v>0</v>
      </c>
      <c r="BI135" s="168">
        <f>IF(N135="nulová",J135,0)</f>
        <v>0</v>
      </c>
      <c r="BJ135" s="14" t="s">
        <v>130</v>
      </c>
      <c r="BK135" s="169">
        <f>ROUND(I135*H135,3)</f>
        <v>0</v>
      </c>
      <c r="BL135" s="14" t="s">
        <v>158</v>
      </c>
      <c r="BM135" s="167" t="s">
        <v>299</v>
      </c>
    </row>
    <row r="136" spans="1:65" s="2" customFormat="1" ht="24.2" customHeight="1">
      <c r="A136" s="29"/>
      <c r="B136" s="121"/>
      <c r="C136" s="156" t="s">
        <v>130</v>
      </c>
      <c r="D136" s="156" t="s">
        <v>154</v>
      </c>
      <c r="E136" s="157" t="s">
        <v>233</v>
      </c>
      <c r="F136" s="158" t="s">
        <v>234</v>
      </c>
      <c r="G136" s="159" t="s">
        <v>157</v>
      </c>
      <c r="H136" s="160">
        <v>12</v>
      </c>
      <c r="I136" s="161"/>
      <c r="J136" s="160">
        <f>ROUND(I136*H136,3)</f>
        <v>0</v>
      </c>
      <c r="K136" s="162"/>
      <c r="L136" s="30"/>
      <c r="M136" s="163" t="s">
        <v>1</v>
      </c>
      <c r="N136" s="164" t="s">
        <v>40</v>
      </c>
      <c r="O136" s="55"/>
      <c r="P136" s="165">
        <f>O136*H136</f>
        <v>0</v>
      </c>
      <c r="Q136" s="165">
        <v>0</v>
      </c>
      <c r="R136" s="165">
        <f>Q136*H136</f>
        <v>0</v>
      </c>
      <c r="S136" s="165">
        <v>0.22500000000000001</v>
      </c>
      <c r="T136" s="166">
        <f>S136*H136</f>
        <v>2.7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158</v>
      </c>
      <c r="AT136" s="167" t="s">
        <v>154</v>
      </c>
      <c r="AU136" s="167" t="s">
        <v>130</v>
      </c>
      <c r="AY136" s="14" t="s">
        <v>152</v>
      </c>
      <c r="BE136" s="168">
        <f>IF(N136="základná",J136,0)</f>
        <v>0</v>
      </c>
      <c r="BF136" s="168">
        <f>IF(N136="znížená",J136,0)</f>
        <v>0</v>
      </c>
      <c r="BG136" s="168">
        <f>IF(N136="zákl. prenesená",J136,0)</f>
        <v>0</v>
      </c>
      <c r="BH136" s="168">
        <f>IF(N136="zníž. prenesená",J136,0)</f>
        <v>0</v>
      </c>
      <c r="BI136" s="168">
        <f>IF(N136="nulová",J136,0)</f>
        <v>0</v>
      </c>
      <c r="BJ136" s="14" t="s">
        <v>130</v>
      </c>
      <c r="BK136" s="169">
        <f>ROUND(I136*H136,3)</f>
        <v>0</v>
      </c>
      <c r="BL136" s="14" t="s">
        <v>158</v>
      </c>
      <c r="BM136" s="167" t="s">
        <v>300</v>
      </c>
    </row>
    <row r="137" spans="1:65" s="2" customFormat="1" ht="24.2" customHeight="1">
      <c r="A137" s="29"/>
      <c r="B137" s="121"/>
      <c r="C137" s="156" t="s">
        <v>164</v>
      </c>
      <c r="D137" s="156" t="s">
        <v>154</v>
      </c>
      <c r="E137" s="157" t="s">
        <v>155</v>
      </c>
      <c r="F137" s="158" t="s">
        <v>156</v>
      </c>
      <c r="G137" s="159" t="s">
        <v>157</v>
      </c>
      <c r="H137" s="160">
        <v>280</v>
      </c>
      <c r="I137" s="161"/>
      <c r="J137" s="160">
        <f>ROUND(I137*H137,3)</f>
        <v>0</v>
      </c>
      <c r="K137" s="162"/>
      <c r="L137" s="30"/>
      <c r="M137" s="163" t="s">
        <v>1</v>
      </c>
      <c r="N137" s="164" t="s">
        <v>40</v>
      </c>
      <c r="O137" s="55"/>
      <c r="P137" s="165">
        <f>O137*H137</f>
        <v>0</v>
      </c>
      <c r="Q137" s="165">
        <v>0</v>
      </c>
      <c r="R137" s="165">
        <f>Q137*H137</f>
        <v>0</v>
      </c>
      <c r="S137" s="165">
        <v>9.8000000000000004E-2</v>
      </c>
      <c r="T137" s="166">
        <f>S137*H137</f>
        <v>27.44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158</v>
      </c>
      <c r="AT137" s="167" t="s">
        <v>154</v>
      </c>
      <c r="AU137" s="167" t="s">
        <v>130</v>
      </c>
      <c r="AY137" s="14" t="s">
        <v>152</v>
      </c>
      <c r="BE137" s="168">
        <f>IF(N137="základná",J137,0)</f>
        <v>0</v>
      </c>
      <c r="BF137" s="168">
        <f>IF(N137="znížená",J137,0)</f>
        <v>0</v>
      </c>
      <c r="BG137" s="168">
        <f>IF(N137="zákl. prenesená",J137,0)</f>
        <v>0</v>
      </c>
      <c r="BH137" s="168">
        <f>IF(N137="zníž. prenesená",J137,0)</f>
        <v>0</v>
      </c>
      <c r="BI137" s="168">
        <f>IF(N137="nulová",J137,0)</f>
        <v>0</v>
      </c>
      <c r="BJ137" s="14" t="s">
        <v>130</v>
      </c>
      <c r="BK137" s="169">
        <f>ROUND(I137*H137,3)</f>
        <v>0</v>
      </c>
      <c r="BL137" s="14" t="s">
        <v>158</v>
      </c>
      <c r="BM137" s="167" t="s">
        <v>236</v>
      </c>
    </row>
    <row r="138" spans="1:65" s="2" customFormat="1" ht="24.2" customHeight="1">
      <c r="A138" s="29"/>
      <c r="B138" s="121"/>
      <c r="C138" s="156" t="s">
        <v>158</v>
      </c>
      <c r="D138" s="156" t="s">
        <v>154</v>
      </c>
      <c r="E138" s="157" t="s">
        <v>301</v>
      </c>
      <c r="F138" s="158" t="s">
        <v>302</v>
      </c>
      <c r="G138" s="159" t="s">
        <v>196</v>
      </c>
      <c r="H138" s="160">
        <v>10</v>
      </c>
      <c r="I138" s="161"/>
      <c r="J138" s="160">
        <f>ROUND(I138*H138,3)</f>
        <v>0</v>
      </c>
      <c r="K138" s="162"/>
      <c r="L138" s="30"/>
      <c r="M138" s="163" t="s">
        <v>1</v>
      </c>
      <c r="N138" s="164" t="s">
        <v>40</v>
      </c>
      <c r="O138" s="55"/>
      <c r="P138" s="165">
        <f>O138*H138</f>
        <v>0</v>
      </c>
      <c r="Q138" s="165">
        <v>0</v>
      </c>
      <c r="R138" s="165">
        <f>Q138*H138</f>
        <v>0</v>
      </c>
      <c r="S138" s="165">
        <v>0.23</v>
      </c>
      <c r="T138" s="166">
        <f>S138*H138</f>
        <v>2.3000000000000003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158</v>
      </c>
      <c r="AT138" s="167" t="s">
        <v>154</v>
      </c>
      <c r="AU138" s="167" t="s">
        <v>130</v>
      </c>
      <c r="AY138" s="14" t="s">
        <v>152</v>
      </c>
      <c r="BE138" s="168">
        <f>IF(N138="základná",J138,0)</f>
        <v>0</v>
      </c>
      <c r="BF138" s="168">
        <f>IF(N138="znížená",J138,0)</f>
        <v>0</v>
      </c>
      <c r="BG138" s="168">
        <f>IF(N138="zákl. prenesená",J138,0)</f>
        <v>0</v>
      </c>
      <c r="BH138" s="168">
        <f>IF(N138="zníž. prenesená",J138,0)</f>
        <v>0</v>
      </c>
      <c r="BI138" s="168">
        <f>IF(N138="nulová",J138,0)</f>
        <v>0</v>
      </c>
      <c r="BJ138" s="14" t="s">
        <v>130</v>
      </c>
      <c r="BK138" s="169">
        <f>ROUND(I138*H138,3)</f>
        <v>0</v>
      </c>
      <c r="BL138" s="14" t="s">
        <v>158</v>
      </c>
      <c r="BM138" s="167" t="s">
        <v>303</v>
      </c>
    </row>
    <row r="139" spans="1:65" s="2" customFormat="1" ht="24.2" customHeight="1">
      <c r="A139" s="29"/>
      <c r="B139" s="121"/>
      <c r="C139" s="156" t="s">
        <v>171</v>
      </c>
      <c r="D139" s="156" t="s">
        <v>154</v>
      </c>
      <c r="E139" s="157" t="s">
        <v>304</v>
      </c>
      <c r="F139" s="158" t="s">
        <v>305</v>
      </c>
      <c r="G139" s="159" t="s">
        <v>196</v>
      </c>
      <c r="H139" s="160">
        <v>78</v>
      </c>
      <c r="I139" s="161"/>
      <c r="J139" s="160">
        <f>ROUND(I139*H139,3)</f>
        <v>0</v>
      </c>
      <c r="K139" s="162"/>
      <c r="L139" s="30"/>
      <c r="M139" s="163" t="s">
        <v>1</v>
      </c>
      <c r="N139" s="164" t="s">
        <v>40</v>
      </c>
      <c r="O139" s="55"/>
      <c r="P139" s="165">
        <f>O139*H139</f>
        <v>0</v>
      </c>
      <c r="Q139" s="165">
        <v>0</v>
      </c>
      <c r="R139" s="165">
        <f>Q139*H139</f>
        <v>0</v>
      </c>
      <c r="S139" s="165">
        <v>0.28999999999999998</v>
      </c>
      <c r="T139" s="166">
        <f>S139*H139</f>
        <v>22.619999999999997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158</v>
      </c>
      <c r="AT139" s="167" t="s">
        <v>154</v>
      </c>
      <c r="AU139" s="167" t="s">
        <v>130</v>
      </c>
      <c r="AY139" s="14" t="s">
        <v>152</v>
      </c>
      <c r="BE139" s="168">
        <f>IF(N139="základná",J139,0)</f>
        <v>0</v>
      </c>
      <c r="BF139" s="168">
        <f>IF(N139="znížená",J139,0)</f>
        <v>0</v>
      </c>
      <c r="BG139" s="168">
        <f>IF(N139="zákl. prenesená",J139,0)</f>
        <v>0</v>
      </c>
      <c r="BH139" s="168">
        <f>IF(N139="zníž. prenesená",J139,0)</f>
        <v>0</v>
      </c>
      <c r="BI139" s="168">
        <f>IF(N139="nulová",J139,0)</f>
        <v>0</v>
      </c>
      <c r="BJ139" s="14" t="s">
        <v>130</v>
      </c>
      <c r="BK139" s="169">
        <f>ROUND(I139*H139,3)</f>
        <v>0</v>
      </c>
      <c r="BL139" s="14" t="s">
        <v>158</v>
      </c>
      <c r="BM139" s="167" t="s">
        <v>306</v>
      </c>
    </row>
    <row r="140" spans="1:65" s="12" customFormat="1" ht="22.9" customHeight="1">
      <c r="B140" s="143"/>
      <c r="D140" s="144" t="s">
        <v>73</v>
      </c>
      <c r="E140" s="154" t="s">
        <v>130</v>
      </c>
      <c r="F140" s="154" t="s">
        <v>175</v>
      </c>
      <c r="I140" s="146"/>
      <c r="J140" s="155">
        <f>BK140</f>
        <v>0</v>
      </c>
      <c r="L140" s="143"/>
      <c r="M140" s="148"/>
      <c r="N140" s="149"/>
      <c r="O140" s="149"/>
      <c r="P140" s="150">
        <f>P141</f>
        <v>0</v>
      </c>
      <c r="Q140" s="149"/>
      <c r="R140" s="150">
        <f>R141</f>
        <v>3.2292000000000001</v>
      </c>
      <c r="S140" s="149"/>
      <c r="T140" s="151">
        <f>T141</f>
        <v>0</v>
      </c>
      <c r="AR140" s="144" t="s">
        <v>82</v>
      </c>
      <c r="AT140" s="152" t="s">
        <v>73</v>
      </c>
      <c r="AU140" s="152" t="s">
        <v>82</v>
      </c>
      <c r="AY140" s="144" t="s">
        <v>152</v>
      </c>
      <c r="BK140" s="153">
        <f>BK141</f>
        <v>0</v>
      </c>
    </row>
    <row r="141" spans="1:65" s="2" customFormat="1" ht="24.2" customHeight="1">
      <c r="A141" s="29"/>
      <c r="B141" s="121"/>
      <c r="C141" s="156" t="s">
        <v>176</v>
      </c>
      <c r="D141" s="156" t="s">
        <v>154</v>
      </c>
      <c r="E141" s="157" t="s">
        <v>177</v>
      </c>
      <c r="F141" s="158" t="s">
        <v>178</v>
      </c>
      <c r="G141" s="159" t="s">
        <v>162</v>
      </c>
      <c r="H141" s="160">
        <v>1.56</v>
      </c>
      <c r="I141" s="161"/>
      <c r="J141" s="160">
        <f>ROUND(I141*H141,3)</f>
        <v>0</v>
      </c>
      <c r="K141" s="162"/>
      <c r="L141" s="30"/>
      <c r="M141" s="163" t="s">
        <v>1</v>
      </c>
      <c r="N141" s="164" t="s">
        <v>40</v>
      </c>
      <c r="O141" s="55"/>
      <c r="P141" s="165">
        <f>O141*H141</f>
        <v>0</v>
      </c>
      <c r="Q141" s="165">
        <v>2.0699999999999998</v>
      </c>
      <c r="R141" s="165">
        <f>Q141*H141</f>
        <v>3.2292000000000001</v>
      </c>
      <c r="S141" s="165">
        <v>0</v>
      </c>
      <c r="T141" s="166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158</v>
      </c>
      <c r="AT141" s="167" t="s">
        <v>154</v>
      </c>
      <c r="AU141" s="167" t="s">
        <v>130</v>
      </c>
      <c r="AY141" s="14" t="s">
        <v>152</v>
      </c>
      <c r="BE141" s="168">
        <f>IF(N141="základná",J141,0)</f>
        <v>0</v>
      </c>
      <c r="BF141" s="168">
        <f>IF(N141="znížená",J141,0)</f>
        <v>0</v>
      </c>
      <c r="BG141" s="168">
        <f>IF(N141="zákl. prenesená",J141,0)</f>
        <v>0</v>
      </c>
      <c r="BH141" s="168">
        <f>IF(N141="zníž. prenesená",J141,0)</f>
        <v>0</v>
      </c>
      <c r="BI141" s="168">
        <f>IF(N141="nulová",J141,0)</f>
        <v>0</v>
      </c>
      <c r="BJ141" s="14" t="s">
        <v>130</v>
      </c>
      <c r="BK141" s="169">
        <f>ROUND(I141*H141,3)</f>
        <v>0</v>
      </c>
      <c r="BL141" s="14" t="s">
        <v>158</v>
      </c>
      <c r="BM141" s="167" t="s">
        <v>250</v>
      </c>
    </row>
    <row r="142" spans="1:65" s="12" customFormat="1" ht="22.9" customHeight="1">
      <c r="B142" s="143"/>
      <c r="D142" s="144" t="s">
        <v>73</v>
      </c>
      <c r="E142" s="154" t="s">
        <v>171</v>
      </c>
      <c r="F142" s="154" t="s">
        <v>180</v>
      </c>
      <c r="I142" s="146"/>
      <c r="J142" s="155">
        <f>BK142</f>
        <v>0</v>
      </c>
      <c r="L142" s="143"/>
      <c r="M142" s="148"/>
      <c r="N142" s="149"/>
      <c r="O142" s="149"/>
      <c r="P142" s="150">
        <f>SUM(P143:P152)</f>
        <v>0</v>
      </c>
      <c r="Q142" s="149"/>
      <c r="R142" s="150">
        <f>SUM(R143:R152)</f>
        <v>52.748854000000001</v>
      </c>
      <c r="S142" s="149"/>
      <c r="T142" s="151">
        <f>SUM(T143:T152)</f>
        <v>0</v>
      </c>
      <c r="AR142" s="144" t="s">
        <v>82</v>
      </c>
      <c r="AT142" s="152" t="s">
        <v>73</v>
      </c>
      <c r="AU142" s="152" t="s">
        <v>82</v>
      </c>
      <c r="AY142" s="144" t="s">
        <v>152</v>
      </c>
      <c r="BK142" s="153">
        <f>SUM(BK143:BK152)</f>
        <v>0</v>
      </c>
    </row>
    <row r="143" spans="1:65" s="2" customFormat="1" ht="24.2" customHeight="1">
      <c r="A143" s="29"/>
      <c r="B143" s="121"/>
      <c r="C143" s="156" t="s">
        <v>181</v>
      </c>
      <c r="D143" s="156" t="s">
        <v>154</v>
      </c>
      <c r="E143" s="157" t="s">
        <v>251</v>
      </c>
      <c r="F143" s="158" t="s">
        <v>252</v>
      </c>
      <c r="G143" s="159" t="s">
        <v>157</v>
      </c>
      <c r="H143" s="160">
        <v>12</v>
      </c>
      <c r="I143" s="161"/>
      <c r="J143" s="160">
        <f t="shared" ref="J143:J152" si="5">ROUND(I143*H143,3)</f>
        <v>0</v>
      </c>
      <c r="K143" s="162"/>
      <c r="L143" s="30"/>
      <c r="M143" s="163" t="s">
        <v>1</v>
      </c>
      <c r="N143" s="164" t="s">
        <v>40</v>
      </c>
      <c r="O143" s="55"/>
      <c r="P143" s="165">
        <f t="shared" ref="P143:P152" si="6">O143*H143</f>
        <v>0</v>
      </c>
      <c r="Q143" s="165">
        <v>0.19900000000000001</v>
      </c>
      <c r="R143" s="165">
        <f t="shared" ref="R143:R152" si="7">Q143*H143</f>
        <v>2.3879999999999999</v>
      </c>
      <c r="S143" s="165">
        <v>0</v>
      </c>
      <c r="T143" s="166">
        <f t="shared" ref="T143:T152" si="8">S143*H143</f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158</v>
      </c>
      <c r="AT143" s="167" t="s">
        <v>154</v>
      </c>
      <c r="AU143" s="167" t="s">
        <v>130</v>
      </c>
      <c r="AY143" s="14" t="s">
        <v>152</v>
      </c>
      <c r="BE143" s="168">
        <f t="shared" ref="BE143:BE152" si="9">IF(N143="základná",J143,0)</f>
        <v>0</v>
      </c>
      <c r="BF143" s="168">
        <f t="shared" ref="BF143:BF152" si="10">IF(N143="znížená",J143,0)</f>
        <v>0</v>
      </c>
      <c r="BG143" s="168">
        <f t="shared" ref="BG143:BG152" si="11">IF(N143="zákl. prenesená",J143,0)</f>
        <v>0</v>
      </c>
      <c r="BH143" s="168">
        <f t="shared" ref="BH143:BH152" si="12">IF(N143="zníž. prenesená",J143,0)</f>
        <v>0</v>
      </c>
      <c r="BI143" s="168">
        <f t="shared" ref="BI143:BI152" si="13">IF(N143="nulová",J143,0)</f>
        <v>0</v>
      </c>
      <c r="BJ143" s="14" t="s">
        <v>130</v>
      </c>
      <c r="BK143" s="169">
        <f t="shared" ref="BK143:BK152" si="14">ROUND(I143*H143,3)</f>
        <v>0</v>
      </c>
      <c r="BL143" s="14" t="s">
        <v>158</v>
      </c>
      <c r="BM143" s="167" t="s">
        <v>253</v>
      </c>
    </row>
    <row r="144" spans="1:65" s="2" customFormat="1" ht="24.2" customHeight="1">
      <c r="A144" s="29"/>
      <c r="B144" s="121"/>
      <c r="C144" s="156" t="s">
        <v>185</v>
      </c>
      <c r="D144" s="156" t="s">
        <v>154</v>
      </c>
      <c r="E144" s="157" t="s">
        <v>254</v>
      </c>
      <c r="F144" s="158" t="s">
        <v>255</v>
      </c>
      <c r="G144" s="159" t="s">
        <v>157</v>
      </c>
      <c r="H144" s="160">
        <v>18</v>
      </c>
      <c r="I144" s="161"/>
      <c r="J144" s="160">
        <f t="shared" si="5"/>
        <v>0</v>
      </c>
      <c r="K144" s="162"/>
      <c r="L144" s="30"/>
      <c r="M144" s="163" t="s">
        <v>1</v>
      </c>
      <c r="N144" s="164" t="s">
        <v>40</v>
      </c>
      <c r="O144" s="55"/>
      <c r="P144" s="165">
        <f t="shared" si="6"/>
        <v>0</v>
      </c>
      <c r="Q144" s="165">
        <v>0.34131</v>
      </c>
      <c r="R144" s="165">
        <f t="shared" si="7"/>
        <v>6.14358</v>
      </c>
      <c r="S144" s="165">
        <v>0</v>
      </c>
      <c r="T144" s="166">
        <f t="shared" si="8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7" t="s">
        <v>158</v>
      </c>
      <c r="AT144" s="167" t="s">
        <v>154</v>
      </c>
      <c r="AU144" s="167" t="s">
        <v>130</v>
      </c>
      <c r="AY144" s="14" t="s">
        <v>152</v>
      </c>
      <c r="BE144" s="168">
        <f t="shared" si="9"/>
        <v>0</v>
      </c>
      <c r="BF144" s="168">
        <f t="shared" si="10"/>
        <v>0</v>
      </c>
      <c r="BG144" s="168">
        <f t="shared" si="11"/>
        <v>0</v>
      </c>
      <c r="BH144" s="168">
        <f t="shared" si="12"/>
        <v>0</v>
      </c>
      <c r="BI144" s="168">
        <f t="shared" si="13"/>
        <v>0</v>
      </c>
      <c r="BJ144" s="14" t="s">
        <v>130</v>
      </c>
      <c r="BK144" s="169">
        <f t="shared" si="14"/>
        <v>0</v>
      </c>
      <c r="BL144" s="14" t="s">
        <v>158</v>
      </c>
      <c r="BM144" s="167" t="s">
        <v>256</v>
      </c>
    </row>
    <row r="145" spans="1:65" s="2" customFormat="1" ht="24.2" customHeight="1">
      <c r="A145" s="29"/>
      <c r="B145" s="121"/>
      <c r="C145" s="156" t="s">
        <v>189</v>
      </c>
      <c r="D145" s="156" t="s">
        <v>154</v>
      </c>
      <c r="E145" s="157" t="s">
        <v>307</v>
      </c>
      <c r="F145" s="158" t="s">
        <v>308</v>
      </c>
      <c r="G145" s="159" t="s">
        <v>157</v>
      </c>
      <c r="H145" s="160">
        <v>6</v>
      </c>
      <c r="I145" s="161"/>
      <c r="J145" s="160">
        <f t="shared" si="5"/>
        <v>0</v>
      </c>
      <c r="K145" s="162"/>
      <c r="L145" s="30"/>
      <c r="M145" s="163" t="s">
        <v>1</v>
      </c>
      <c r="N145" s="164" t="s">
        <v>40</v>
      </c>
      <c r="O145" s="55"/>
      <c r="P145" s="165">
        <f t="shared" si="6"/>
        <v>0</v>
      </c>
      <c r="Q145" s="165">
        <v>0.22377</v>
      </c>
      <c r="R145" s="165">
        <f t="shared" si="7"/>
        <v>1.3426199999999999</v>
      </c>
      <c r="S145" s="165">
        <v>0</v>
      </c>
      <c r="T145" s="166">
        <f t="shared" si="8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158</v>
      </c>
      <c r="AT145" s="167" t="s">
        <v>154</v>
      </c>
      <c r="AU145" s="167" t="s">
        <v>130</v>
      </c>
      <c r="AY145" s="14" t="s">
        <v>152</v>
      </c>
      <c r="BE145" s="168">
        <f t="shared" si="9"/>
        <v>0</v>
      </c>
      <c r="BF145" s="168">
        <f t="shared" si="10"/>
        <v>0</v>
      </c>
      <c r="BG145" s="168">
        <f t="shared" si="11"/>
        <v>0</v>
      </c>
      <c r="BH145" s="168">
        <f t="shared" si="12"/>
        <v>0</v>
      </c>
      <c r="BI145" s="168">
        <f t="shared" si="13"/>
        <v>0</v>
      </c>
      <c r="BJ145" s="14" t="s">
        <v>130</v>
      </c>
      <c r="BK145" s="169">
        <f t="shared" si="14"/>
        <v>0</v>
      </c>
      <c r="BL145" s="14" t="s">
        <v>158</v>
      </c>
      <c r="BM145" s="167" t="s">
        <v>309</v>
      </c>
    </row>
    <row r="146" spans="1:65" s="2" customFormat="1" ht="24.2" customHeight="1">
      <c r="A146" s="29"/>
      <c r="B146" s="121"/>
      <c r="C146" s="156" t="s">
        <v>108</v>
      </c>
      <c r="D146" s="156" t="s">
        <v>154</v>
      </c>
      <c r="E146" s="157" t="s">
        <v>260</v>
      </c>
      <c r="F146" s="158" t="s">
        <v>261</v>
      </c>
      <c r="G146" s="159" t="s">
        <v>157</v>
      </c>
      <c r="H146" s="160">
        <v>12</v>
      </c>
      <c r="I146" s="161"/>
      <c r="J146" s="160">
        <f t="shared" si="5"/>
        <v>0</v>
      </c>
      <c r="K146" s="162"/>
      <c r="L146" s="30"/>
      <c r="M146" s="163" t="s">
        <v>1</v>
      </c>
      <c r="N146" s="164" t="s">
        <v>40</v>
      </c>
      <c r="O146" s="55"/>
      <c r="P146" s="165">
        <f t="shared" si="6"/>
        <v>0</v>
      </c>
      <c r="Q146" s="165">
        <v>0.22796</v>
      </c>
      <c r="R146" s="165">
        <f t="shared" si="7"/>
        <v>2.7355200000000002</v>
      </c>
      <c r="S146" s="165">
        <v>0</v>
      </c>
      <c r="T146" s="166">
        <f t="shared" si="8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7" t="s">
        <v>158</v>
      </c>
      <c r="AT146" s="167" t="s">
        <v>154</v>
      </c>
      <c r="AU146" s="167" t="s">
        <v>130</v>
      </c>
      <c r="AY146" s="14" t="s">
        <v>152</v>
      </c>
      <c r="BE146" s="168">
        <f t="shared" si="9"/>
        <v>0</v>
      </c>
      <c r="BF146" s="168">
        <f t="shared" si="10"/>
        <v>0</v>
      </c>
      <c r="BG146" s="168">
        <f t="shared" si="11"/>
        <v>0</v>
      </c>
      <c r="BH146" s="168">
        <f t="shared" si="12"/>
        <v>0</v>
      </c>
      <c r="BI146" s="168">
        <f t="shared" si="13"/>
        <v>0</v>
      </c>
      <c r="BJ146" s="14" t="s">
        <v>130</v>
      </c>
      <c r="BK146" s="169">
        <f t="shared" si="14"/>
        <v>0</v>
      </c>
      <c r="BL146" s="14" t="s">
        <v>158</v>
      </c>
      <c r="BM146" s="167" t="s">
        <v>262</v>
      </c>
    </row>
    <row r="147" spans="1:65" s="2" customFormat="1" ht="24.2" customHeight="1">
      <c r="A147" s="29"/>
      <c r="B147" s="121"/>
      <c r="C147" s="156" t="s">
        <v>198</v>
      </c>
      <c r="D147" s="156" t="s">
        <v>154</v>
      </c>
      <c r="E147" s="157" t="s">
        <v>182</v>
      </c>
      <c r="F147" s="158" t="s">
        <v>183</v>
      </c>
      <c r="G147" s="159" t="s">
        <v>157</v>
      </c>
      <c r="H147" s="160">
        <v>100</v>
      </c>
      <c r="I147" s="161"/>
      <c r="J147" s="160">
        <f t="shared" si="5"/>
        <v>0</v>
      </c>
      <c r="K147" s="162"/>
      <c r="L147" s="30"/>
      <c r="M147" s="163" t="s">
        <v>1</v>
      </c>
      <c r="N147" s="164" t="s">
        <v>40</v>
      </c>
      <c r="O147" s="55"/>
      <c r="P147" s="165">
        <f t="shared" si="6"/>
        <v>0</v>
      </c>
      <c r="Q147" s="165">
        <v>0.10434</v>
      </c>
      <c r="R147" s="165">
        <f t="shared" si="7"/>
        <v>10.434000000000001</v>
      </c>
      <c r="S147" s="165">
        <v>0</v>
      </c>
      <c r="T147" s="166">
        <f t="shared" si="8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7" t="s">
        <v>158</v>
      </c>
      <c r="AT147" s="167" t="s">
        <v>154</v>
      </c>
      <c r="AU147" s="167" t="s">
        <v>130</v>
      </c>
      <c r="AY147" s="14" t="s">
        <v>152</v>
      </c>
      <c r="BE147" s="168">
        <f t="shared" si="9"/>
        <v>0</v>
      </c>
      <c r="BF147" s="168">
        <f t="shared" si="10"/>
        <v>0</v>
      </c>
      <c r="BG147" s="168">
        <f t="shared" si="11"/>
        <v>0</v>
      </c>
      <c r="BH147" s="168">
        <f t="shared" si="12"/>
        <v>0</v>
      </c>
      <c r="BI147" s="168">
        <f t="shared" si="13"/>
        <v>0</v>
      </c>
      <c r="BJ147" s="14" t="s">
        <v>130</v>
      </c>
      <c r="BK147" s="169">
        <f t="shared" si="14"/>
        <v>0</v>
      </c>
      <c r="BL147" s="14" t="s">
        <v>158</v>
      </c>
      <c r="BM147" s="167" t="s">
        <v>266</v>
      </c>
    </row>
    <row r="148" spans="1:65" s="2" customFormat="1" ht="24.2" customHeight="1">
      <c r="A148" s="29"/>
      <c r="B148" s="121"/>
      <c r="C148" s="156" t="s">
        <v>204</v>
      </c>
      <c r="D148" s="156" t="s">
        <v>154</v>
      </c>
      <c r="E148" s="157" t="s">
        <v>186</v>
      </c>
      <c r="F148" s="158" t="s">
        <v>187</v>
      </c>
      <c r="G148" s="159" t="s">
        <v>157</v>
      </c>
      <c r="H148" s="160">
        <v>280</v>
      </c>
      <c r="I148" s="161"/>
      <c r="J148" s="160">
        <f t="shared" si="5"/>
        <v>0</v>
      </c>
      <c r="K148" s="162"/>
      <c r="L148" s="30"/>
      <c r="M148" s="163" t="s">
        <v>1</v>
      </c>
      <c r="N148" s="164" t="s">
        <v>40</v>
      </c>
      <c r="O148" s="55"/>
      <c r="P148" s="165">
        <f t="shared" si="6"/>
        <v>0</v>
      </c>
      <c r="Q148" s="165">
        <v>4.0999999999999999E-4</v>
      </c>
      <c r="R148" s="165">
        <f t="shared" si="7"/>
        <v>0.1148</v>
      </c>
      <c r="S148" s="165">
        <v>0</v>
      </c>
      <c r="T148" s="166">
        <f t="shared" si="8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7" t="s">
        <v>158</v>
      </c>
      <c r="AT148" s="167" t="s">
        <v>154</v>
      </c>
      <c r="AU148" s="167" t="s">
        <v>130</v>
      </c>
      <c r="AY148" s="14" t="s">
        <v>152</v>
      </c>
      <c r="BE148" s="168">
        <f t="shared" si="9"/>
        <v>0</v>
      </c>
      <c r="BF148" s="168">
        <f t="shared" si="10"/>
        <v>0</v>
      </c>
      <c r="BG148" s="168">
        <f t="shared" si="11"/>
        <v>0</v>
      </c>
      <c r="BH148" s="168">
        <f t="shared" si="12"/>
        <v>0</v>
      </c>
      <c r="BI148" s="168">
        <f t="shared" si="13"/>
        <v>0</v>
      </c>
      <c r="BJ148" s="14" t="s">
        <v>130</v>
      </c>
      <c r="BK148" s="169">
        <f t="shared" si="14"/>
        <v>0</v>
      </c>
      <c r="BL148" s="14" t="s">
        <v>158</v>
      </c>
      <c r="BM148" s="167" t="s">
        <v>267</v>
      </c>
    </row>
    <row r="149" spans="1:65" s="2" customFormat="1" ht="24.2" customHeight="1">
      <c r="A149" s="29"/>
      <c r="B149" s="121"/>
      <c r="C149" s="156" t="s">
        <v>208</v>
      </c>
      <c r="D149" s="156" t="s">
        <v>154</v>
      </c>
      <c r="E149" s="157" t="s">
        <v>190</v>
      </c>
      <c r="F149" s="158" t="s">
        <v>191</v>
      </c>
      <c r="G149" s="159" t="s">
        <v>157</v>
      </c>
      <c r="H149" s="160">
        <v>280</v>
      </c>
      <c r="I149" s="161"/>
      <c r="J149" s="160">
        <f t="shared" si="5"/>
        <v>0</v>
      </c>
      <c r="K149" s="162"/>
      <c r="L149" s="30"/>
      <c r="M149" s="163" t="s">
        <v>1</v>
      </c>
      <c r="N149" s="164" t="s">
        <v>40</v>
      </c>
      <c r="O149" s="55"/>
      <c r="P149" s="165">
        <f t="shared" si="6"/>
        <v>0</v>
      </c>
      <c r="Q149" s="165">
        <v>0.10373</v>
      </c>
      <c r="R149" s="165">
        <f t="shared" si="7"/>
        <v>29.0444</v>
      </c>
      <c r="S149" s="165">
        <v>0</v>
      </c>
      <c r="T149" s="166">
        <f t="shared" si="8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67" t="s">
        <v>158</v>
      </c>
      <c r="AT149" s="167" t="s">
        <v>154</v>
      </c>
      <c r="AU149" s="167" t="s">
        <v>130</v>
      </c>
      <c r="AY149" s="14" t="s">
        <v>152</v>
      </c>
      <c r="BE149" s="168">
        <f t="shared" si="9"/>
        <v>0</v>
      </c>
      <c r="BF149" s="168">
        <f t="shared" si="10"/>
        <v>0</v>
      </c>
      <c r="BG149" s="168">
        <f t="shared" si="11"/>
        <v>0</v>
      </c>
      <c r="BH149" s="168">
        <f t="shared" si="12"/>
        <v>0</v>
      </c>
      <c r="BI149" s="168">
        <f t="shared" si="13"/>
        <v>0</v>
      </c>
      <c r="BJ149" s="14" t="s">
        <v>130</v>
      </c>
      <c r="BK149" s="169">
        <f t="shared" si="14"/>
        <v>0</v>
      </c>
      <c r="BL149" s="14" t="s">
        <v>158</v>
      </c>
      <c r="BM149" s="167" t="s">
        <v>269</v>
      </c>
    </row>
    <row r="150" spans="1:65" s="2" customFormat="1" ht="24.2" customHeight="1">
      <c r="A150" s="29"/>
      <c r="B150" s="121"/>
      <c r="C150" s="156" t="s">
        <v>212</v>
      </c>
      <c r="D150" s="156" t="s">
        <v>154</v>
      </c>
      <c r="E150" s="157" t="s">
        <v>310</v>
      </c>
      <c r="F150" s="158" t="s">
        <v>311</v>
      </c>
      <c r="G150" s="159" t="s">
        <v>157</v>
      </c>
      <c r="H150" s="160">
        <v>2.16</v>
      </c>
      <c r="I150" s="161"/>
      <c r="J150" s="160">
        <f t="shared" si="5"/>
        <v>0</v>
      </c>
      <c r="K150" s="162"/>
      <c r="L150" s="30"/>
      <c r="M150" s="163" t="s">
        <v>1</v>
      </c>
      <c r="N150" s="164" t="s">
        <v>40</v>
      </c>
      <c r="O150" s="55"/>
      <c r="P150" s="165">
        <f t="shared" si="6"/>
        <v>0</v>
      </c>
      <c r="Q150" s="165">
        <v>0.112</v>
      </c>
      <c r="R150" s="165">
        <f t="shared" si="7"/>
        <v>0.24192000000000002</v>
      </c>
      <c r="S150" s="165">
        <v>0</v>
      </c>
      <c r="T150" s="166">
        <f t="shared" si="8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7" t="s">
        <v>158</v>
      </c>
      <c r="AT150" s="167" t="s">
        <v>154</v>
      </c>
      <c r="AU150" s="167" t="s">
        <v>130</v>
      </c>
      <c r="AY150" s="14" t="s">
        <v>152</v>
      </c>
      <c r="BE150" s="168">
        <f t="shared" si="9"/>
        <v>0</v>
      </c>
      <c r="BF150" s="168">
        <f t="shared" si="10"/>
        <v>0</v>
      </c>
      <c r="BG150" s="168">
        <f t="shared" si="11"/>
        <v>0</v>
      </c>
      <c r="BH150" s="168">
        <f t="shared" si="12"/>
        <v>0</v>
      </c>
      <c r="BI150" s="168">
        <f t="shared" si="13"/>
        <v>0</v>
      </c>
      <c r="BJ150" s="14" t="s">
        <v>130</v>
      </c>
      <c r="BK150" s="169">
        <f t="shared" si="14"/>
        <v>0</v>
      </c>
      <c r="BL150" s="14" t="s">
        <v>158</v>
      </c>
      <c r="BM150" s="167" t="s">
        <v>312</v>
      </c>
    </row>
    <row r="151" spans="1:65" s="2" customFormat="1" ht="24.2" customHeight="1">
      <c r="A151" s="29"/>
      <c r="B151" s="121"/>
      <c r="C151" s="170" t="s">
        <v>217</v>
      </c>
      <c r="D151" s="170" t="s">
        <v>199</v>
      </c>
      <c r="E151" s="171" t="s">
        <v>313</v>
      </c>
      <c r="F151" s="172" t="s">
        <v>314</v>
      </c>
      <c r="G151" s="173" t="s">
        <v>157</v>
      </c>
      <c r="H151" s="174">
        <v>0.65300000000000002</v>
      </c>
      <c r="I151" s="175"/>
      <c r="J151" s="174">
        <f t="shared" si="5"/>
        <v>0</v>
      </c>
      <c r="K151" s="176"/>
      <c r="L151" s="177"/>
      <c r="M151" s="178" t="s">
        <v>1</v>
      </c>
      <c r="N151" s="179" t="s">
        <v>40</v>
      </c>
      <c r="O151" s="55"/>
      <c r="P151" s="165">
        <f t="shared" si="6"/>
        <v>0</v>
      </c>
      <c r="Q151" s="165">
        <v>0.13800000000000001</v>
      </c>
      <c r="R151" s="165">
        <f t="shared" si="7"/>
        <v>9.0114000000000014E-2</v>
      </c>
      <c r="S151" s="165">
        <v>0</v>
      </c>
      <c r="T151" s="166">
        <f t="shared" si="8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7" t="s">
        <v>185</v>
      </c>
      <c r="AT151" s="167" t="s">
        <v>199</v>
      </c>
      <c r="AU151" s="167" t="s">
        <v>130</v>
      </c>
      <c r="AY151" s="14" t="s">
        <v>152</v>
      </c>
      <c r="BE151" s="168">
        <f t="shared" si="9"/>
        <v>0</v>
      </c>
      <c r="BF151" s="168">
        <f t="shared" si="10"/>
        <v>0</v>
      </c>
      <c r="BG151" s="168">
        <f t="shared" si="11"/>
        <v>0</v>
      </c>
      <c r="BH151" s="168">
        <f t="shared" si="12"/>
        <v>0</v>
      </c>
      <c r="BI151" s="168">
        <f t="shared" si="13"/>
        <v>0</v>
      </c>
      <c r="BJ151" s="14" t="s">
        <v>130</v>
      </c>
      <c r="BK151" s="169">
        <f t="shared" si="14"/>
        <v>0</v>
      </c>
      <c r="BL151" s="14" t="s">
        <v>158</v>
      </c>
      <c r="BM151" s="167" t="s">
        <v>315</v>
      </c>
    </row>
    <row r="152" spans="1:65" s="2" customFormat="1" ht="24.2" customHeight="1">
      <c r="A152" s="29"/>
      <c r="B152" s="121"/>
      <c r="C152" s="170" t="s">
        <v>221</v>
      </c>
      <c r="D152" s="170" t="s">
        <v>199</v>
      </c>
      <c r="E152" s="171" t="s">
        <v>316</v>
      </c>
      <c r="F152" s="172" t="s">
        <v>317</v>
      </c>
      <c r="G152" s="173" t="s">
        <v>157</v>
      </c>
      <c r="H152" s="174">
        <v>1.55</v>
      </c>
      <c r="I152" s="175"/>
      <c r="J152" s="174">
        <f t="shared" si="5"/>
        <v>0</v>
      </c>
      <c r="K152" s="176"/>
      <c r="L152" s="177"/>
      <c r="M152" s="178" t="s">
        <v>1</v>
      </c>
      <c r="N152" s="179" t="s">
        <v>40</v>
      </c>
      <c r="O152" s="55"/>
      <c r="P152" s="165">
        <f t="shared" si="6"/>
        <v>0</v>
      </c>
      <c r="Q152" s="165">
        <v>0.13800000000000001</v>
      </c>
      <c r="R152" s="165">
        <f t="shared" si="7"/>
        <v>0.21390000000000003</v>
      </c>
      <c r="S152" s="165">
        <v>0</v>
      </c>
      <c r="T152" s="166">
        <f t="shared" si="8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7" t="s">
        <v>185</v>
      </c>
      <c r="AT152" s="167" t="s">
        <v>199</v>
      </c>
      <c r="AU152" s="167" t="s">
        <v>130</v>
      </c>
      <c r="AY152" s="14" t="s">
        <v>152</v>
      </c>
      <c r="BE152" s="168">
        <f t="shared" si="9"/>
        <v>0</v>
      </c>
      <c r="BF152" s="168">
        <f t="shared" si="10"/>
        <v>0</v>
      </c>
      <c r="BG152" s="168">
        <f t="shared" si="11"/>
        <v>0</v>
      </c>
      <c r="BH152" s="168">
        <f t="shared" si="12"/>
        <v>0</v>
      </c>
      <c r="BI152" s="168">
        <f t="shared" si="13"/>
        <v>0</v>
      </c>
      <c r="BJ152" s="14" t="s">
        <v>130</v>
      </c>
      <c r="BK152" s="169">
        <f t="shared" si="14"/>
        <v>0</v>
      </c>
      <c r="BL152" s="14" t="s">
        <v>158</v>
      </c>
      <c r="BM152" s="167" t="s">
        <v>318</v>
      </c>
    </row>
    <row r="153" spans="1:65" s="12" customFormat="1" ht="22.9" customHeight="1">
      <c r="B153" s="143"/>
      <c r="D153" s="144" t="s">
        <v>73</v>
      </c>
      <c r="E153" s="154" t="s">
        <v>189</v>
      </c>
      <c r="F153" s="154" t="s">
        <v>193</v>
      </c>
      <c r="I153" s="146"/>
      <c r="J153" s="155">
        <f>BK153</f>
        <v>0</v>
      </c>
      <c r="L153" s="143"/>
      <c r="M153" s="148"/>
      <c r="N153" s="149"/>
      <c r="O153" s="149"/>
      <c r="P153" s="150">
        <f>SUM(P154:P162)</f>
        <v>0</v>
      </c>
      <c r="Q153" s="149"/>
      <c r="R153" s="150">
        <f>SUM(R154:R162)</f>
        <v>20.492962799999997</v>
      </c>
      <c r="S153" s="149"/>
      <c r="T153" s="151">
        <f>SUM(T154:T162)</f>
        <v>0</v>
      </c>
      <c r="AR153" s="144" t="s">
        <v>82</v>
      </c>
      <c r="AT153" s="152" t="s">
        <v>73</v>
      </c>
      <c r="AU153" s="152" t="s">
        <v>82</v>
      </c>
      <c r="AY153" s="144" t="s">
        <v>152</v>
      </c>
      <c r="BK153" s="153">
        <f>SUM(BK154:BK162)</f>
        <v>0</v>
      </c>
    </row>
    <row r="154" spans="1:65" s="2" customFormat="1" ht="24.2" customHeight="1">
      <c r="A154" s="29"/>
      <c r="B154" s="121"/>
      <c r="C154" s="156" t="s">
        <v>227</v>
      </c>
      <c r="D154" s="156" t="s">
        <v>154</v>
      </c>
      <c r="E154" s="157" t="s">
        <v>194</v>
      </c>
      <c r="F154" s="158" t="s">
        <v>195</v>
      </c>
      <c r="G154" s="159" t="s">
        <v>196</v>
      </c>
      <c r="H154" s="160">
        <v>88</v>
      </c>
      <c r="I154" s="161"/>
      <c r="J154" s="160">
        <f t="shared" ref="J154:J162" si="15">ROUND(I154*H154,3)</f>
        <v>0</v>
      </c>
      <c r="K154" s="162"/>
      <c r="L154" s="30"/>
      <c r="M154" s="163" t="s">
        <v>1</v>
      </c>
      <c r="N154" s="164" t="s">
        <v>40</v>
      </c>
      <c r="O154" s="55"/>
      <c r="P154" s="165">
        <f t="shared" ref="P154:P162" si="16">O154*H154</f>
        <v>0</v>
      </c>
      <c r="Q154" s="165">
        <v>0.16400999999999999</v>
      </c>
      <c r="R154" s="165">
        <f t="shared" ref="R154:R162" si="17">Q154*H154</f>
        <v>14.432879999999999</v>
      </c>
      <c r="S154" s="165">
        <v>0</v>
      </c>
      <c r="T154" s="166">
        <f t="shared" ref="T154:T162" si="18">S154*H154</f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67" t="s">
        <v>158</v>
      </c>
      <c r="AT154" s="167" t="s">
        <v>154</v>
      </c>
      <c r="AU154" s="167" t="s">
        <v>130</v>
      </c>
      <c r="AY154" s="14" t="s">
        <v>152</v>
      </c>
      <c r="BE154" s="168">
        <f t="shared" ref="BE154:BE162" si="19">IF(N154="základná",J154,0)</f>
        <v>0</v>
      </c>
      <c r="BF154" s="168">
        <f t="shared" ref="BF154:BF162" si="20">IF(N154="znížená",J154,0)</f>
        <v>0</v>
      </c>
      <c r="BG154" s="168">
        <f t="shared" ref="BG154:BG162" si="21">IF(N154="zákl. prenesená",J154,0)</f>
        <v>0</v>
      </c>
      <c r="BH154" s="168">
        <f t="shared" ref="BH154:BH162" si="22">IF(N154="zníž. prenesená",J154,0)</f>
        <v>0</v>
      </c>
      <c r="BI154" s="168">
        <f t="shared" ref="BI154:BI162" si="23">IF(N154="nulová",J154,0)</f>
        <v>0</v>
      </c>
      <c r="BJ154" s="14" t="s">
        <v>130</v>
      </c>
      <c r="BK154" s="169">
        <f t="shared" ref="BK154:BK162" si="24">ROUND(I154*H154,3)</f>
        <v>0</v>
      </c>
      <c r="BL154" s="14" t="s">
        <v>158</v>
      </c>
      <c r="BM154" s="167" t="s">
        <v>275</v>
      </c>
    </row>
    <row r="155" spans="1:65" s="2" customFormat="1" ht="14.45" customHeight="1">
      <c r="A155" s="29"/>
      <c r="B155" s="121"/>
      <c r="C155" s="170" t="s">
        <v>268</v>
      </c>
      <c r="D155" s="170" t="s">
        <v>199</v>
      </c>
      <c r="E155" s="171" t="s">
        <v>319</v>
      </c>
      <c r="F155" s="172" t="s">
        <v>320</v>
      </c>
      <c r="G155" s="173" t="s">
        <v>202</v>
      </c>
      <c r="H155" s="174">
        <v>78</v>
      </c>
      <c r="I155" s="175"/>
      <c r="J155" s="174">
        <f t="shared" si="15"/>
        <v>0</v>
      </c>
      <c r="K155" s="176"/>
      <c r="L155" s="177"/>
      <c r="M155" s="178" t="s">
        <v>1</v>
      </c>
      <c r="N155" s="179" t="s">
        <v>40</v>
      </c>
      <c r="O155" s="55"/>
      <c r="P155" s="165">
        <f t="shared" si="16"/>
        <v>0</v>
      </c>
      <c r="Q155" s="165">
        <v>2.3E-2</v>
      </c>
      <c r="R155" s="165">
        <f t="shared" si="17"/>
        <v>1.794</v>
      </c>
      <c r="S155" s="165">
        <v>0</v>
      </c>
      <c r="T155" s="166">
        <f t="shared" si="18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7" t="s">
        <v>185</v>
      </c>
      <c r="AT155" s="167" t="s">
        <v>199</v>
      </c>
      <c r="AU155" s="167" t="s">
        <v>130</v>
      </c>
      <c r="AY155" s="14" t="s">
        <v>152</v>
      </c>
      <c r="BE155" s="168">
        <f t="shared" si="19"/>
        <v>0</v>
      </c>
      <c r="BF155" s="168">
        <f t="shared" si="20"/>
        <v>0</v>
      </c>
      <c r="BG155" s="168">
        <f t="shared" si="21"/>
        <v>0</v>
      </c>
      <c r="BH155" s="168">
        <f t="shared" si="22"/>
        <v>0</v>
      </c>
      <c r="BI155" s="168">
        <f t="shared" si="23"/>
        <v>0</v>
      </c>
      <c r="BJ155" s="14" t="s">
        <v>130</v>
      </c>
      <c r="BK155" s="169">
        <f t="shared" si="24"/>
        <v>0</v>
      </c>
      <c r="BL155" s="14" t="s">
        <v>158</v>
      </c>
      <c r="BM155" s="167" t="s">
        <v>321</v>
      </c>
    </row>
    <row r="156" spans="1:65" s="2" customFormat="1" ht="24.2" customHeight="1">
      <c r="A156" s="29"/>
      <c r="B156" s="121"/>
      <c r="C156" s="170" t="s">
        <v>271</v>
      </c>
      <c r="D156" s="170" t="s">
        <v>199</v>
      </c>
      <c r="E156" s="171" t="s">
        <v>322</v>
      </c>
      <c r="F156" s="172" t="s">
        <v>323</v>
      </c>
      <c r="G156" s="173" t="s">
        <v>202</v>
      </c>
      <c r="H156" s="174">
        <v>10</v>
      </c>
      <c r="I156" s="175"/>
      <c r="J156" s="174">
        <f t="shared" si="15"/>
        <v>0</v>
      </c>
      <c r="K156" s="176"/>
      <c r="L156" s="177"/>
      <c r="M156" s="178" t="s">
        <v>1</v>
      </c>
      <c r="N156" s="179" t="s">
        <v>40</v>
      </c>
      <c r="O156" s="55"/>
      <c r="P156" s="165">
        <f t="shared" si="16"/>
        <v>0</v>
      </c>
      <c r="Q156" s="165">
        <v>8.1000000000000003E-2</v>
      </c>
      <c r="R156" s="165">
        <f t="shared" si="17"/>
        <v>0.81</v>
      </c>
      <c r="S156" s="165">
        <v>0</v>
      </c>
      <c r="T156" s="166">
        <f t="shared" si="18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67" t="s">
        <v>185</v>
      </c>
      <c r="AT156" s="167" t="s">
        <v>199</v>
      </c>
      <c r="AU156" s="167" t="s">
        <v>130</v>
      </c>
      <c r="AY156" s="14" t="s">
        <v>152</v>
      </c>
      <c r="BE156" s="168">
        <f t="shared" si="19"/>
        <v>0</v>
      </c>
      <c r="BF156" s="168">
        <f t="shared" si="20"/>
        <v>0</v>
      </c>
      <c r="BG156" s="168">
        <f t="shared" si="21"/>
        <v>0</v>
      </c>
      <c r="BH156" s="168">
        <f t="shared" si="22"/>
        <v>0</v>
      </c>
      <c r="BI156" s="168">
        <f t="shared" si="23"/>
        <v>0</v>
      </c>
      <c r="BJ156" s="14" t="s">
        <v>130</v>
      </c>
      <c r="BK156" s="169">
        <f t="shared" si="24"/>
        <v>0</v>
      </c>
      <c r="BL156" s="14" t="s">
        <v>158</v>
      </c>
      <c r="BM156" s="167" t="s">
        <v>324</v>
      </c>
    </row>
    <row r="157" spans="1:65" s="2" customFormat="1" ht="24.2" customHeight="1">
      <c r="A157" s="29"/>
      <c r="B157" s="121"/>
      <c r="C157" s="156" t="s">
        <v>7</v>
      </c>
      <c r="D157" s="156" t="s">
        <v>154</v>
      </c>
      <c r="E157" s="157" t="s">
        <v>205</v>
      </c>
      <c r="F157" s="158" t="s">
        <v>206</v>
      </c>
      <c r="G157" s="159" t="s">
        <v>162</v>
      </c>
      <c r="H157" s="160">
        <v>1.56</v>
      </c>
      <c r="I157" s="161"/>
      <c r="J157" s="160">
        <f t="shared" si="15"/>
        <v>0</v>
      </c>
      <c r="K157" s="162"/>
      <c r="L157" s="30"/>
      <c r="M157" s="163" t="s">
        <v>1</v>
      </c>
      <c r="N157" s="164" t="s">
        <v>40</v>
      </c>
      <c r="O157" s="55"/>
      <c r="P157" s="165">
        <f t="shared" si="16"/>
        <v>0</v>
      </c>
      <c r="Q157" s="165">
        <v>2.2151299999999998</v>
      </c>
      <c r="R157" s="165">
        <f t="shared" si="17"/>
        <v>3.4556027999999999</v>
      </c>
      <c r="S157" s="165">
        <v>0</v>
      </c>
      <c r="T157" s="166">
        <f t="shared" si="18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67" t="s">
        <v>158</v>
      </c>
      <c r="AT157" s="167" t="s">
        <v>154</v>
      </c>
      <c r="AU157" s="167" t="s">
        <v>130</v>
      </c>
      <c r="AY157" s="14" t="s">
        <v>152</v>
      </c>
      <c r="BE157" s="168">
        <f t="shared" si="19"/>
        <v>0</v>
      </c>
      <c r="BF157" s="168">
        <f t="shared" si="20"/>
        <v>0</v>
      </c>
      <c r="BG157" s="168">
        <f t="shared" si="21"/>
        <v>0</v>
      </c>
      <c r="BH157" s="168">
        <f t="shared" si="22"/>
        <v>0</v>
      </c>
      <c r="BI157" s="168">
        <f t="shared" si="23"/>
        <v>0</v>
      </c>
      <c r="BJ157" s="14" t="s">
        <v>130</v>
      </c>
      <c r="BK157" s="169">
        <f t="shared" si="24"/>
        <v>0</v>
      </c>
      <c r="BL157" s="14" t="s">
        <v>158</v>
      </c>
      <c r="BM157" s="167" t="s">
        <v>279</v>
      </c>
    </row>
    <row r="158" spans="1:65" s="2" customFormat="1" ht="24.2" customHeight="1">
      <c r="A158" s="29"/>
      <c r="B158" s="121"/>
      <c r="C158" s="156" t="s">
        <v>276</v>
      </c>
      <c r="D158" s="156" t="s">
        <v>154</v>
      </c>
      <c r="E158" s="157" t="s">
        <v>325</v>
      </c>
      <c r="F158" s="158" t="s">
        <v>326</v>
      </c>
      <c r="G158" s="159" t="s">
        <v>196</v>
      </c>
      <c r="H158" s="160">
        <v>12</v>
      </c>
      <c r="I158" s="161"/>
      <c r="J158" s="160">
        <f t="shared" si="15"/>
        <v>0</v>
      </c>
      <c r="K158" s="162"/>
      <c r="L158" s="30"/>
      <c r="M158" s="163" t="s">
        <v>1</v>
      </c>
      <c r="N158" s="164" t="s">
        <v>40</v>
      </c>
      <c r="O158" s="55"/>
      <c r="P158" s="165">
        <f t="shared" si="16"/>
        <v>0</v>
      </c>
      <c r="Q158" s="165">
        <v>4.0000000000000003E-5</v>
      </c>
      <c r="R158" s="165">
        <f t="shared" si="17"/>
        <v>4.8000000000000007E-4</v>
      </c>
      <c r="S158" s="165">
        <v>0</v>
      </c>
      <c r="T158" s="166">
        <f t="shared" si="18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67" t="s">
        <v>158</v>
      </c>
      <c r="AT158" s="167" t="s">
        <v>154</v>
      </c>
      <c r="AU158" s="167" t="s">
        <v>130</v>
      </c>
      <c r="AY158" s="14" t="s">
        <v>152</v>
      </c>
      <c r="BE158" s="168">
        <f t="shared" si="19"/>
        <v>0</v>
      </c>
      <c r="BF158" s="168">
        <f t="shared" si="20"/>
        <v>0</v>
      </c>
      <c r="BG158" s="168">
        <f t="shared" si="21"/>
        <v>0</v>
      </c>
      <c r="BH158" s="168">
        <f t="shared" si="22"/>
        <v>0</v>
      </c>
      <c r="BI158" s="168">
        <f t="shared" si="23"/>
        <v>0</v>
      </c>
      <c r="BJ158" s="14" t="s">
        <v>130</v>
      </c>
      <c r="BK158" s="169">
        <f t="shared" si="24"/>
        <v>0</v>
      </c>
      <c r="BL158" s="14" t="s">
        <v>158</v>
      </c>
      <c r="BM158" s="167" t="s">
        <v>327</v>
      </c>
    </row>
    <row r="159" spans="1:65" s="2" customFormat="1" ht="24.2" customHeight="1">
      <c r="A159" s="29"/>
      <c r="B159" s="121"/>
      <c r="C159" s="156" t="s">
        <v>278</v>
      </c>
      <c r="D159" s="156" t="s">
        <v>154</v>
      </c>
      <c r="E159" s="157" t="s">
        <v>285</v>
      </c>
      <c r="F159" s="158" t="s">
        <v>286</v>
      </c>
      <c r="G159" s="159" t="s">
        <v>157</v>
      </c>
      <c r="H159" s="160">
        <v>280</v>
      </c>
      <c r="I159" s="161"/>
      <c r="J159" s="160">
        <f t="shared" si="15"/>
        <v>0</v>
      </c>
      <c r="K159" s="162"/>
      <c r="L159" s="30"/>
      <c r="M159" s="163" t="s">
        <v>1</v>
      </c>
      <c r="N159" s="164" t="s">
        <v>40</v>
      </c>
      <c r="O159" s="55"/>
      <c r="P159" s="165">
        <f t="shared" si="16"/>
        <v>0</v>
      </c>
      <c r="Q159" s="165">
        <v>0</v>
      </c>
      <c r="R159" s="165">
        <f t="shared" si="17"/>
        <v>0</v>
      </c>
      <c r="S159" s="165">
        <v>0</v>
      </c>
      <c r="T159" s="166">
        <f t="shared" si="18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67" t="s">
        <v>158</v>
      </c>
      <c r="AT159" s="167" t="s">
        <v>154</v>
      </c>
      <c r="AU159" s="167" t="s">
        <v>130</v>
      </c>
      <c r="AY159" s="14" t="s">
        <v>152</v>
      </c>
      <c r="BE159" s="168">
        <f t="shared" si="19"/>
        <v>0</v>
      </c>
      <c r="BF159" s="168">
        <f t="shared" si="20"/>
        <v>0</v>
      </c>
      <c r="BG159" s="168">
        <f t="shared" si="21"/>
        <v>0</v>
      </c>
      <c r="BH159" s="168">
        <f t="shared" si="22"/>
        <v>0</v>
      </c>
      <c r="BI159" s="168">
        <f t="shared" si="23"/>
        <v>0</v>
      </c>
      <c r="BJ159" s="14" t="s">
        <v>130</v>
      </c>
      <c r="BK159" s="169">
        <f t="shared" si="24"/>
        <v>0</v>
      </c>
      <c r="BL159" s="14" t="s">
        <v>158</v>
      </c>
      <c r="BM159" s="167" t="s">
        <v>287</v>
      </c>
    </row>
    <row r="160" spans="1:65" s="2" customFormat="1" ht="24.2" customHeight="1">
      <c r="A160" s="29"/>
      <c r="B160" s="121"/>
      <c r="C160" s="156" t="s">
        <v>280</v>
      </c>
      <c r="D160" s="156" t="s">
        <v>154</v>
      </c>
      <c r="E160" s="157" t="s">
        <v>213</v>
      </c>
      <c r="F160" s="158" t="s">
        <v>214</v>
      </c>
      <c r="G160" s="159" t="s">
        <v>215</v>
      </c>
      <c r="H160" s="160">
        <v>57.88</v>
      </c>
      <c r="I160" s="161"/>
      <c r="J160" s="160">
        <f t="shared" si="15"/>
        <v>0</v>
      </c>
      <c r="K160" s="162"/>
      <c r="L160" s="30"/>
      <c r="M160" s="163" t="s">
        <v>1</v>
      </c>
      <c r="N160" s="164" t="s">
        <v>40</v>
      </c>
      <c r="O160" s="55"/>
      <c r="P160" s="165">
        <f t="shared" si="16"/>
        <v>0</v>
      </c>
      <c r="Q160" s="165">
        <v>0</v>
      </c>
      <c r="R160" s="165">
        <f t="shared" si="17"/>
        <v>0</v>
      </c>
      <c r="S160" s="165">
        <v>0</v>
      </c>
      <c r="T160" s="166">
        <f t="shared" si="18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67" t="s">
        <v>158</v>
      </c>
      <c r="AT160" s="167" t="s">
        <v>154</v>
      </c>
      <c r="AU160" s="167" t="s">
        <v>130</v>
      </c>
      <c r="AY160" s="14" t="s">
        <v>152</v>
      </c>
      <c r="BE160" s="168">
        <f t="shared" si="19"/>
        <v>0</v>
      </c>
      <c r="BF160" s="168">
        <f t="shared" si="20"/>
        <v>0</v>
      </c>
      <c r="BG160" s="168">
        <f t="shared" si="21"/>
        <v>0</v>
      </c>
      <c r="BH160" s="168">
        <f t="shared" si="22"/>
        <v>0</v>
      </c>
      <c r="BI160" s="168">
        <f t="shared" si="23"/>
        <v>0</v>
      </c>
      <c r="BJ160" s="14" t="s">
        <v>130</v>
      </c>
      <c r="BK160" s="169">
        <f t="shared" si="24"/>
        <v>0</v>
      </c>
      <c r="BL160" s="14" t="s">
        <v>158</v>
      </c>
      <c r="BM160" s="167" t="s">
        <v>289</v>
      </c>
    </row>
    <row r="161" spans="1:65" s="2" customFormat="1" ht="24.2" customHeight="1">
      <c r="A161" s="29"/>
      <c r="B161" s="121"/>
      <c r="C161" s="156" t="s">
        <v>284</v>
      </c>
      <c r="D161" s="156" t="s">
        <v>154</v>
      </c>
      <c r="E161" s="157" t="s">
        <v>218</v>
      </c>
      <c r="F161" s="158" t="s">
        <v>219</v>
      </c>
      <c r="G161" s="159" t="s">
        <v>215</v>
      </c>
      <c r="H161" s="160">
        <v>57.88</v>
      </c>
      <c r="I161" s="161"/>
      <c r="J161" s="160">
        <f t="shared" si="15"/>
        <v>0</v>
      </c>
      <c r="K161" s="162"/>
      <c r="L161" s="30"/>
      <c r="M161" s="163" t="s">
        <v>1</v>
      </c>
      <c r="N161" s="164" t="s">
        <v>40</v>
      </c>
      <c r="O161" s="55"/>
      <c r="P161" s="165">
        <f t="shared" si="16"/>
        <v>0</v>
      </c>
      <c r="Q161" s="165">
        <v>0</v>
      </c>
      <c r="R161" s="165">
        <f t="shared" si="17"/>
        <v>0</v>
      </c>
      <c r="S161" s="165">
        <v>0</v>
      </c>
      <c r="T161" s="166">
        <f t="shared" si="18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67" t="s">
        <v>158</v>
      </c>
      <c r="AT161" s="167" t="s">
        <v>154</v>
      </c>
      <c r="AU161" s="167" t="s">
        <v>130</v>
      </c>
      <c r="AY161" s="14" t="s">
        <v>152</v>
      </c>
      <c r="BE161" s="168">
        <f t="shared" si="19"/>
        <v>0</v>
      </c>
      <c r="BF161" s="168">
        <f t="shared" si="20"/>
        <v>0</v>
      </c>
      <c r="BG161" s="168">
        <f t="shared" si="21"/>
        <v>0</v>
      </c>
      <c r="BH161" s="168">
        <f t="shared" si="22"/>
        <v>0</v>
      </c>
      <c r="BI161" s="168">
        <f t="shared" si="23"/>
        <v>0</v>
      </c>
      <c r="BJ161" s="14" t="s">
        <v>130</v>
      </c>
      <c r="BK161" s="169">
        <f t="shared" si="24"/>
        <v>0</v>
      </c>
      <c r="BL161" s="14" t="s">
        <v>158</v>
      </c>
      <c r="BM161" s="167" t="s">
        <v>291</v>
      </c>
    </row>
    <row r="162" spans="1:65" s="2" customFormat="1" ht="24.2" customHeight="1">
      <c r="A162" s="29"/>
      <c r="B162" s="121"/>
      <c r="C162" s="156" t="s">
        <v>288</v>
      </c>
      <c r="D162" s="156" t="s">
        <v>154</v>
      </c>
      <c r="E162" s="157" t="s">
        <v>222</v>
      </c>
      <c r="F162" s="158" t="s">
        <v>223</v>
      </c>
      <c r="G162" s="159" t="s">
        <v>215</v>
      </c>
      <c r="H162" s="160">
        <v>57.88</v>
      </c>
      <c r="I162" s="161"/>
      <c r="J162" s="160">
        <f t="shared" si="15"/>
        <v>0</v>
      </c>
      <c r="K162" s="162"/>
      <c r="L162" s="30"/>
      <c r="M162" s="163" t="s">
        <v>1</v>
      </c>
      <c r="N162" s="164" t="s">
        <v>40</v>
      </c>
      <c r="O162" s="55"/>
      <c r="P162" s="165">
        <f t="shared" si="16"/>
        <v>0</v>
      </c>
      <c r="Q162" s="165">
        <v>0</v>
      </c>
      <c r="R162" s="165">
        <f t="shared" si="17"/>
        <v>0</v>
      </c>
      <c r="S162" s="165">
        <v>0</v>
      </c>
      <c r="T162" s="166">
        <f t="shared" si="18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67" t="s">
        <v>158</v>
      </c>
      <c r="AT162" s="167" t="s">
        <v>154</v>
      </c>
      <c r="AU162" s="167" t="s">
        <v>130</v>
      </c>
      <c r="AY162" s="14" t="s">
        <v>152</v>
      </c>
      <c r="BE162" s="168">
        <f t="shared" si="19"/>
        <v>0</v>
      </c>
      <c r="BF162" s="168">
        <f t="shared" si="20"/>
        <v>0</v>
      </c>
      <c r="BG162" s="168">
        <f t="shared" si="21"/>
        <v>0</v>
      </c>
      <c r="BH162" s="168">
        <f t="shared" si="22"/>
        <v>0</v>
      </c>
      <c r="BI162" s="168">
        <f t="shared" si="23"/>
        <v>0</v>
      </c>
      <c r="BJ162" s="14" t="s">
        <v>130</v>
      </c>
      <c r="BK162" s="169">
        <f t="shared" si="24"/>
        <v>0</v>
      </c>
      <c r="BL162" s="14" t="s">
        <v>158</v>
      </c>
      <c r="BM162" s="167" t="s">
        <v>293</v>
      </c>
    </row>
    <row r="163" spans="1:65" s="12" customFormat="1" ht="22.9" customHeight="1">
      <c r="B163" s="143"/>
      <c r="D163" s="144" t="s">
        <v>73</v>
      </c>
      <c r="E163" s="154" t="s">
        <v>225</v>
      </c>
      <c r="F163" s="154" t="s">
        <v>226</v>
      </c>
      <c r="I163" s="146"/>
      <c r="J163" s="155">
        <f>BK163</f>
        <v>0</v>
      </c>
      <c r="L163" s="143"/>
      <c r="M163" s="148"/>
      <c r="N163" s="149"/>
      <c r="O163" s="149"/>
      <c r="P163" s="150">
        <f>P164</f>
        <v>0</v>
      </c>
      <c r="Q163" s="149"/>
      <c r="R163" s="150">
        <f>R164</f>
        <v>0</v>
      </c>
      <c r="S163" s="149"/>
      <c r="T163" s="151">
        <f>T164</f>
        <v>0</v>
      </c>
      <c r="AR163" s="144" t="s">
        <v>82</v>
      </c>
      <c r="AT163" s="152" t="s">
        <v>73</v>
      </c>
      <c r="AU163" s="152" t="s">
        <v>82</v>
      </c>
      <c r="AY163" s="144" t="s">
        <v>152</v>
      </c>
      <c r="BK163" s="153">
        <f>BK164</f>
        <v>0</v>
      </c>
    </row>
    <row r="164" spans="1:65" s="2" customFormat="1" ht="24.2" customHeight="1">
      <c r="A164" s="29"/>
      <c r="B164" s="121"/>
      <c r="C164" s="156" t="s">
        <v>290</v>
      </c>
      <c r="D164" s="156" t="s">
        <v>154</v>
      </c>
      <c r="E164" s="157" t="s">
        <v>228</v>
      </c>
      <c r="F164" s="158" t="s">
        <v>229</v>
      </c>
      <c r="G164" s="159" t="s">
        <v>215</v>
      </c>
      <c r="H164" s="160">
        <v>76.471000000000004</v>
      </c>
      <c r="I164" s="161"/>
      <c r="J164" s="160">
        <f>ROUND(I164*H164,3)</f>
        <v>0</v>
      </c>
      <c r="K164" s="162"/>
      <c r="L164" s="30"/>
      <c r="M164" s="180" t="s">
        <v>1</v>
      </c>
      <c r="N164" s="181" t="s">
        <v>40</v>
      </c>
      <c r="O164" s="182"/>
      <c r="P164" s="183">
        <f>O164*H164</f>
        <v>0</v>
      </c>
      <c r="Q164" s="183">
        <v>0</v>
      </c>
      <c r="R164" s="183">
        <f>Q164*H164</f>
        <v>0</v>
      </c>
      <c r="S164" s="183">
        <v>0</v>
      </c>
      <c r="T164" s="184">
        <f>S164*H164</f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67" t="s">
        <v>158</v>
      </c>
      <c r="AT164" s="167" t="s">
        <v>154</v>
      </c>
      <c r="AU164" s="167" t="s">
        <v>130</v>
      </c>
      <c r="AY164" s="14" t="s">
        <v>152</v>
      </c>
      <c r="BE164" s="168">
        <f>IF(N164="základná",J164,0)</f>
        <v>0</v>
      </c>
      <c r="BF164" s="168">
        <f>IF(N164="znížená",J164,0)</f>
        <v>0</v>
      </c>
      <c r="BG164" s="168">
        <f>IF(N164="zákl. prenesená",J164,0)</f>
        <v>0</v>
      </c>
      <c r="BH164" s="168">
        <f>IF(N164="zníž. prenesená",J164,0)</f>
        <v>0</v>
      </c>
      <c r="BI164" s="168">
        <f>IF(N164="nulová",J164,0)</f>
        <v>0</v>
      </c>
      <c r="BJ164" s="14" t="s">
        <v>130</v>
      </c>
      <c r="BK164" s="169">
        <f>ROUND(I164*H164,3)</f>
        <v>0</v>
      </c>
      <c r="BL164" s="14" t="s">
        <v>158</v>
      </c>
      <c r="BM164" s="167" t="s">
        <v>295</v>
      </c>
    </row>
    <row r="165" spans="1:65" s="2" customFormat="1" ht="6.95" customHeight="1">
      <c r="A165" s="29"/>
      <c r="B165" s="44"/>
      <c r="C165" s="45"/>
      <c r="D165" s="45"/>
      <c r="E165" s="45"/>
      <c r="F165" s="45"/>
      <c r="G165" s="45"/>
      <c r="H165" s="45"/>
      <c r="I165" s="45"/>
      <c r="J165" s="45"/>
      <c r="K165" s="45"/>
      <c r="L165" s="30"/>
      <c r="M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</row>
  </sheetData>
  <autoFilter ref="C131:K164"/>
  <mergeCells count="14">
    <mergeCell ref="D110:F110"/>
    <mergeCell ref="E122:H122"/>
    <mergeCell ref="E124:H124"/>
    <mergeCell ref="L2:V2"/>
    <mergeCell ref="E87:H87"/>
    <mergeCell ref="D106:F106"/>
    <mergeCell ref="D107:F107"/>
    <mergeCell ref="D108:F108"/>
    <mergeCell ref="D109:F109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6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1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4" t="s">
        <v>92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74</v>
      </c>
    </row>
    <row r="4" spans="1:46" s="1" customFormat="1" ht="24.95" customHeight="1">
      <c r="B4" s="17"/>
      <c r="D4" s="18" t="s">
        <v>111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Rekonštrukcia mestských chodníkov a spevnených plôch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112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89" t="s">
        <v>328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13. 8. 2020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24</v>
      </c>
      <c r="F15" s="29"/>
      <c r="G15" s="29"/>
      <c r="H15" s="29"/>
      <c r="I15" s="24" t="s">
        <v>25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195"/>
      <c r="G18" s="195"/>
      <c r="H18" s="195"/>
      <c r="I18" s="24" t="s">
        <v>25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33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00" t="s">
        <v>1</v>
      </c>
      <c r="F27" s="200"/>
      <c r="G27" s="200"/>
      <c r="H27" s="200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114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115</v>
      </c>
      <c r="E31" s="29"/>
      <c r="F31" s="29"/>
      <c r="G31" s="29"/>
      <c r="H31" s="29"/>
      <c r="I31" s="29"/>
      <c r="J31" s="94">
        <f>J105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34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36</v>
      </c>
      <c r="G34" s="29"/>
      <c r="H34" s="29"/>
      <c r="I34" s="33" t="s">
        <v>35</v>
      </c>
      <c r="J34" s="33" t="s">
        <v>37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38</v>
      </c>
      <c r="E35" s="24" t="s">
        <v>39</v>
      </c>
      <c r="F35" s="98">
        <f>ROUND((SUM(BE105:BE112) + SUM(BE132:BE155)),  2)</f>
        <v>0</v>
      </c>
      <c r="G35" s="29"/>
      <c r="H35" s="29"/>
      <c r="I35" s="99">
        <v>0.2</v>
      </c>
      <c r="J35" s="98">
        <f>ROUND(((SUM(BE105:BE112) + SUM(BE132:BE155))*I35),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40</v>
      </c>
      <c r="F36" s="98">
        <f>ROUND((SUM(BF105:BF112) + SUM(BF132:BF155)),  2)</f>
        <v>0</v>
      </c>
      <c r="G36" s="29"/>
      <c r="H36" s="29"/>
      <c r="I36" s="99">
        <v>0.2</v>
      </c>
      <c r="J36" s="98">
        <f>ROUND(((SUM(BF105:BF112) + SUM(BF132:BF155))*I36),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41</v>
      </c>
      <c r="F37" s="98">
        <f>ROUND((SUM(BG105:BG112) + SUM(BG132:BG155)),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42</v>
      </c>
      <c r="F38" s="98">
        <f>ROUND((SUM(BH105:BH112) + SUM(BH132:BH155)),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43</v>
      </c>
      <c r="F39" s="98">
        <f>ROUND((SUM(BI105:BI112) + SUM(BI132:BI155)),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44</v>
      </c>
      <c r="E41" s="57"/>
      <c r="F41" s="57"/>
      <c r="G41" s="102" t="s">
        <v>45</v>
      </c>
      <c r="H41" s="103" t="s">
        <v>46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49</v>
      </c>
      <c r="E61" s="32"/>
      <c r="F61" s="106" t="s">
        <v>50</v>
      </c>
      <c r="G61" s="42" t="s">
        <v>49</v>
      </c>
      <c r="H61" s="32"/>
      <c r="I61" s="32"/>
      <c r="J61" s="107" t="s">
        <v>50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49</v>
      </c>
      <c r="E76" s="32"/>
      <c r="F76" s="106" t="s">
        <v>50</v>
      </c>
      <c r="G76" s="42" t="s">
        <v>49</v>
      </c>
      <c r="H76" s="32"/>
      <c r="I76" s="32"/>
      <c r="J76" s="107" t="s">
        <v>50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116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Rekonštrukcia mestských chodníkov a spevnených plôch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112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>
      <c r="A87" s="29"/>
      <c r="B87" s="30"/>
      <c r="C87" s="29"/>
      <c r="D87" s="29"/>
      <c r="E87" s="189" t="str">
        <f>E9</f>
        <v>04 - Ulica Košicka -  chodnik od ulice Kukučínovej (plocha 160m2)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13. 8. 2020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22</v>
      </c>
      <c r="D91" s="29"/>
      <c r="E91" s="29"/>
      <c r="F91" s="22" t="str">
        <f>E15</f>
        <v xml:space="preserve">Mesto Trebišov </v>
      </c>
      <c r="G91" s="29"/>
      <c r="H91" s="29"/>
      <c r="I91" s="24" t="s">
        <v>28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117</v>
      </c>
      <c r="D94" s="100"/>
      <c r="E94" s="100"/>
      <c r="F94" s="100"/>
      <c r="G94" s="100"/>
      <c r="H94" s="100"/>
      <c r="I94" s="100"/>
      <c r="J94" s="109" t="s">
        <v>118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119</v>
      </c>
      <c r="D96" s="29"/>
      <c r="E96" s="29"/>
      <c r="F96" s="29"/>
      <c r="G96" s="29"/>
      <c r="H96" s="29"/>
      <c r="I96" s="29"/>
      <c r="J96" s="68">
        <f>J132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120</v>
      </c>
    </row>
    <row r="97" spans="1:65" s="9" customFormat="1" ht="24.95" customHeight="1">
      <c r="B97" s="111"/>
      <c r="D97" s="112" t="s">
        <v>121</v>
      </c>
      <c r="E97" s="113"/>
      <c r="F97" s="113"/>
      <c r="G97" s="113"/>
      <c r="H97" s="113"/>
      <c r="I97" s="113"/>
      <c r="J97" s="114">
        <f>J133</f>
        <v>0</v>
      </c>
      <c r="L97" s="111"/>
    </row>
    <row r="98" spans="1:65" s="10" customFormat="1" ht="19.899999999999999" customHeight="1">
      <c r="B98" s="115"/>
      <c r="D98" s="116" t="s">
        <v>122</v>
      </c>
      <c r="E98" s="117"/>
      <c r="F98" s="117"/>
      <c r="G98" s="117"/>
      <c r="H98" s="117"/>
      <c r="I98" s="117"/>
      <c r="J98" s="118">
        <f>J134</f>
        <v>0</v>
      </c>
      <c r="L98" s="115"/>
    </row>
    <row r="99" spans="1:65" s="10" customFormat="1" ht="19.899999999999999" customHeight="1">
      <c r="B99" s="115"/>
      <c r="D99" s="116" t="s">
        <v>123</v>
      </c>
      <c r="E99" s="117"/>
      <c r="F99" s="117"/>
      <c r="G99" s="117"/>
      <c r="H99" s="117"/>
      <c r="I99" s="117"/>
      <c r="J99" s="118">
        <f>J137</f>
        <v>0</v>
      </c>
      <c r="L99" s="115"/>
    </row>
    <row r="100" spans="1:65" s="10" customFormat="1" ht="19.899999999999999" customHeight="1">
      <c r="B100" s="115"/>
      <c r="D100" s="116" t="s">
        <v>124</v>
      </c>
      <c r="E100" s="117"/>
      <c r="F100" s="117"/>
      <c r="G100" s="117"/>
      <c r="H100" s="117"/>
      <c r="I100" s="117"/>
      <c r="J100" s="118">
        <f>J139</f>
        <v>0</v>
      </c>
      <c r="L100" s="115"/>
    </row>
    <row r="101" spans="1:65" s="10" customFormat="1" ht="19.899999999999999" customHeight="1">
      <c r="B101" s="115"/>
      <c r="D101" s="116" t="s">
        <v>125</v>
      </c>
      <c r="E101" s="117"/>
      <c r="F101" s="117"/>
      <c r="G101" s="117"/>
      <c r="H101" s="117"/>
      <c r="I101" s="117"/>
      <c r="J101" s="118">
        <f>J146</f>
        <v>0</v>
      </c>
      <c r="L101" s="115"/>
    </row>
    <row r="102" spans="1:65" s="10" customFormat="1" ht="19.899999999999999" customHeight="1">
      <c r="B102" s="115"/>
      <c r="D102" s="116" t="s">
        <v>126</v>
      </c>
      <c r="E102" s="117"/>
      <c r="F102" s="117"/>
      <c r="G102" s="117"/>
      <c r="H102" s="117"/>
      <c r="I102" s="117"/>
      <c r="J102" s="118">
        <f>J154</f>
        <v>0</v>
      </c>
      <c r="L102" s="115"/>
    </row>
    <row r="103" spans="1:65" s="2" customFormat="1" ht="21.7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6.95" customHeight="1">
      <c r="A104" s="29"/>
      <c r="B104" s="30"/>
      <c r="C104" s="29"/>
      <c r="D104" s="29"/>
      <c r="E104" s="29"/>
      <c r="F104" s="29"/>
      <c r="G104" s="29"/>
      <c r="H104" s="29"/>
      <c r="I104" s="29"/>
      <c r="J104" s="29"/>
      <c r="K104" s="29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29.25" customHeight="1">
      <c r="A105" s="29"/>
      <c r="B105" s="30"/>
      <c r="C105" s="110" t="s">
        <v>127</v>
      </c>
      <c r="D105" s="29"/>
      <c r="E105" s="29"/>
      <c r="F105" s="29"/>
      <c r="G105" s="29"/>
      <c r="H105" s="29"/>
      <c r="I105" s="29"/>
      <c r="J105" s="119">
        <f>ROUND(J106 + J107 + J108 + J109 + J110 + J111,2)</f>
        <v>0</v>
      </c>
      <c r="K105" s="29"/>
      <c r="L105" s="39"/>
      <c r="N105" s="120" t="s">
        <v>38</v>
      </c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65" s="2" customFormat="1" ht="18" customHeight="1">
      <c r="A106" s="29"/>
      <c r="B106" s="121"/>
      <c r="C106" s="122"/>
      <c r="D106" s="228" t="s">
        <v>128</v>
      </c>
      <c r="E106" s="229"/>
      <c r="F106" s="229"/>
      <c r="G106" s="122"/>
      <c r="H106" s="122"/>
      <c r="I106" s="122"/>
      <c r="J106" s="124">
        <v>0</v>
      </c>
      <c r="K106" s="122"/>
      <c r="L106" s="125"/>
      <c r="M106" s="126"/>
      <c r="N106" s="127" t="s">
        <v>40</v>
      </c>
      <c r="O106" s="126"/>
      <c r="P106" s="126"/>
      <c r="Q106" s="126"/>
      <c r="R106" s="126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8" t="s">
        <v>129</v>
      </c>
      <c r="AZ106" s="126"/>
      <c r="BA106" s="126"/>
      <c r="BB106" s="126"/>
      <c r="BC106" s="126"/>
      <c r="BD106" s="126"/>
      <c r="BE106" s="129">
        <f t="shared" ref="BE106:BE111" si="0">IF(N106="základná",J106,0)</f>
        <v>0</v>
      </c>
      <c r="BF106" s="129">
        <f t="shared" ref="BF106:BF111" si="1">IF(N106="znížená",J106,0)</f>
        <v>0</v>
      </c>
      <c r="BG106" s="129">
        <f t="shared" ref="BG106:BG111" si="2">IF(N106="zákl. prenesená",J106,0)</f>
        <v>0</v>
      </c>
      <c r="BH106" s="129">
        <f t="shared" ref="BH106:BH111" si="3">IF(N106="zníž. prenesená",J106,0)</f>
        <v>0</v>
      </c>
      <c r="BI106" s="129">
        <f t="shared" ref="BI106:BI111" si="4">IF(N106="nulová",J106,0)</f>
        <v>0</v>
      </c>
      <c r="BJ106" s="128" t="s">
        <v>130</v>
      </c>
      <c r="BK106" s="126"/>
      <c r="BL106" s="126"/>
      <c r="BM106" s="126"/>
    </row>
    <row r="107" spans="1:65" s="2" customFormat="1" ht="18" customHeight="1">
      <c r="A107" s="29"/>
      <c r="B107" s="121"/>
      <c r="C107" s="122"/>
      <c r="D107" s="228" t="s">
        <v>131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40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129</v>
      </c>
      <c r="AZ107" s="126"/>
      <c r="BA107" s="126"/>
      <c r="BB107" s="126"/>
      <c r="BC107" s="126"/>
      <c r="BD107" s="126"/>
      <c r="BE107" s="129">
        <f t="shared" si="0"/>
        <v>0</v>
      </c>
      <c r="BF107" s="129">
        <f t="shared" si="1"/>
        <v>0</v>
      </c>
      <c r="BG107" s="129">
        <f t="shared" si="2"/>
        <v>0</v>
      </c>
      <c r="BH107" s="129">
        <f t="shared" si="3"/>
        <v>0</v>
      </c>
      <c r="BI107" s="129">
        <f t="shared" si="4"/>
        <v>0</v>
      </c>
      <c r="BJ107" s="128" t="s">
        <v>130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132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40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129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130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133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40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129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130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228" t="s">
        <v>134</v>
      </c>
      <c r="E110" s="229"/>
      <c r="F110" s="229"/>
      <c r="G110" s="122"/>
      <c r="H110" s="122"/>
      <c r="I110" s="122"/>
      <c r="J110" s="124">
        <v>0</v>
      </c>
      <c r="K110" s="122"/>
      <c r="L110" s="125"/>
      <c r="M110" s="126"/>
      <c r="N110" s="127" t="s">
        <v>40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129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130</v>
      </c>
      <c r="BK110" s="126"/>
      <c r="BL110" s="126"/>
      <c r="BM110" s="126"/>
    </row>
    <row r="111" spans="1:65" s="2" customFormat="1" ht="18" customHeight="1">
      <c r="A111" s="29"/>
      <c r="B111" s="121"/>
      <c r="C111" s="122"/>
      <c r="D111" s="123" t="s">
        <v>135</v>
      </c>
      <c r="E111" s="122"/>
      <c r="F111" s="122"/>
      <c r="G111" s="122"/>
      <c r="H111" s="122"/>
      <c r="I111" s="122"/>
      <c r="J111" s="124">
        <f>ROUND(J30*T111,2)</f>
        <v>0</v>
      </c>
      <c r="K111" s="122"/>
      <c r="L111" s="125"/>
      <c r="M111" s="126"/>
      <c r="N111" s="127" t="s">
        <v>40</v>
      </c>
      <c r="O111" s="126"/>
      <c r="P111" s="126"/>
      <c r="Q111" s="126"/>
      <c r="R111" s="126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8" t="s">
        <v>136</v>
      </c>
      <c r="AZ111" s="126"/>
      <c r="BA111" s="126"/>
      <c r="BB111" s="126"/>
      <c r="BC111" s="126"/>
      <c r="BD111" s="126"/>
      <c r="BE111" s="129">
        <f t="shared" si="0"/>
        <v>0</v>
      </c>
      <c r="BF111" s="129">
        <f t="shared" si="1"/>
        <v>0</v>
      </c>
      <c r="BG111" s="129">
        <f t="shared" si="2"/>
        <v>0</v>
      </c>
      <c r="BH111" s="129">
        <f t="shared" si="3"/>
        <v>0</v>
      </c>
      <c r="BI111" s="129">
        <f t="shared" si="4"/>
        <v>0</v>
      </c>
      <c r="BJ111" s="128" t="s">
        <v>130</v>
      </c>
      <c r="BK111" s="126"/>
      <c r="BL111" s="126"/>
      <c r="BM111" s="126"/>
    </row>
    <row r="112" spans="1:65" s="2" customFormat="1" ht="11.25">
      <c r="A112" s="29"/>
      <c r="B112" s="30"/>
      <c r="C112" s="29"/>
      <c r="D112" s="29"/>
      <c r="E112" s="29"/>
      <c r="F112" s="29"/>
      <c r="G112" s="29"/>
      <c r="H112" s="29"/>
      <c r="I112" s="29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s="2" customFormat="1" ht="29.25" customHeight="1">
      <c r="A113" s="29"/>
      <c r="B113" s="30"/>
      <c r="C113" s="130" t="s">
        <v>137</v>
      </c>
      <c r="D113" s="100"/>
      <c r="E113" s="100"/>
      <c r="F113" s="100"/>
      <c r="G113" s="100"/>
      <c r="H113" s="100"/>
      <c r="I113" s="100"/>
      <c r="J113" s="131">
        <f>ROUND(J96+J105,2)</f>
        <v>0</v>
      </c>
      <c r="K113" s="100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31" s="2" customFormat="1" ht="6.95" customHeight="1">
      <c r="A114" s="29"/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8" spans="1:31" s="2" customFormat="1" ht="6.95" customHeight="1">
      <c r="A118" s="29"/>
      <c r="B118" s="46"/>
      <c r="C118" s="47"/>
      <c r="D118" s="47"/>
      <c r="E118" s="47"/>
      <c r="F118" s="47"/>
      <c r="G118" s="47"/>
      <c r="H118" s="47"/>
      <c r="I118" s="47"/>
      <c r="J118" s="47"/>
      <c r="K118" s="47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24.95" customHeight="1">
      <c r="A119" s="29"/>
      <c r="B119" s="30"/>
      <c r="C119" s="18" t="s">
        <v>138</v>
      </c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6.9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2" customHeight="1">
      <c r="A121" s="29"/>
      <c r="B121" s="30"/>
      <c r="C121" s="24" t="s">
        <v>14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6.5" customHeight="1">
      <c r="A122" s="29"/>
      <c r="B122" s="30"/>
      <c r="C122" s="29"/>
      <c r="D122" s="29"/>
      <c r="E122" s="224" t="str">
        <f>E7</f>
        <v>Rekonštrukcia mestských chodníkov a spevnených plôch</v>
      </c>
      <c r="F122" s="225"/>
      <c r="G122" s="225"/>
      <c r="H122" s="225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2" customHeight="1">
      <c r="A123" s="29"/>
      <c r="B123" s="30"/>
      <c r="C123" s="24" t="s">
        <v>112</v>
      </c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16.5" customHeight="1">
      <c r="A124" s="29"/>
      <c r="B124" s="30"/>
      <c r="C124" s="29"/>
      <c r="D124" s="29"/>
      <c r="E124" s="189" t="str">
        <f>E9</f>
        <v>04 - Ulica Košicka -  chodnik od ulice Kukučínovej (plocha 160m2)</v>
      </c>
      <c r="F124" s="226"/>
      <c r="G124" s="226"/>
      <c r="H124" s="226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6.95" customHeight="1">
      <c r="A125" s="29"/>
      <c r="B125" s="30"/>
      <c r="C125" s="29"/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12" customHeight="1">
      <c r="A126" s="29"/>
      <c r="B126" s="30"/>
      <c r="C126" s="24" t="s">
        <v>18</v>
      </c>
      <c r="D126" s="29"/>
      <c r="E126" s="29"/>
      <c r="F126" s="22" t="str">
        <f>F12</f>
        <v xml:space="preserve">Trebišov </v>
      </c>
      <c r="G126" s="29"/>
      <c r="H126" s="29"/>
      <c r="I126" s="24" t="s">
        <v>20</v>
      </c>
      <c r="J126" s="52" t="str">
        <f>IF(J12="","",J12)</f>
        <v>13. 8. 2020</v>
      </c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6.95" customHeight="1">
      <c r="A127" s="29"/>
      <c r="B127" s="30"/>
      <c r="C127" s="29"/>
      <c r="D127" s="29"/>
      <c r="E127" s="29"/>
      <c r="F127" s="29"/>
      <c r="G127" s="29"/>
      <c r="H127" s="29"/>
      <c r="I127" s="2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15.2" customHeight="1">
      <c r="A128" s="29"/>
      <c r="B128" s="30"/>
      <c r="C128" s="24" t="s">
        <v>22</v>
      </c>
      <c r="D128" s="29"/>
      <c r="E128" s="29"/>
      <c r="F128" s="22" t="str">
        <f>E15</f>
        <v xml:space="preserve">Mesto Trebišov </v>
      </c>
      <c r="G128" s="29"/>
      <c r="H128" s="29"/>
      <c r="I128" s="24" t="s">
        <v>28</v>
      </c>
      <c r="J128" s="27" t="str">
        <f>E21</f>
        <v xml:space="preserve"> 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5.2" customHeight="1">
      <c r="A129" s="29"/>
      <c r="B129" s="30"/>
      <c r="C129" s="24" t="s">
        <v>26</v>
      </c>
      <c r="D129" s="29"/>
      <c r="E129" s="29"/>
      <c r="F129" s="22" t="str">
        <f>IF(E18="","",E18)</f>
        <v>Vyplň údaj</v>
      </c>
      <c r="G129" s="29"/>
      <c r="H129" s="29"/>
      <c r="I129" s="24" t="s">
        <v>32</v>
      </c>
      <c r="J129" s="27" t="str">
        <f>E24</f>
        <v xml:space="preserve"> </v>
      </c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10.35" customHeight="1">
      <c r="A130" s="29"/>
      <c r="B130" s="30"/>
      <c r="C130" s="29"/>
      <c r="D130" s="29"/>
      <c r="E130" s="29"/>
      <c r="F130" s="29"/>
      <c r="G130" s="29"/>
      <c r="H130" s="29"/>
      <c r="I130" s="29"/>
      <c r="J130" s="29"/>
      <c r="K130" s="29"/>
      <c r="L130" s="3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11" customFormat="1" ht="29.25" customHeight="1">
      <c r="A131" s="132"/>
      <c r="B131" s="133"/>
      <c r="C131" s="134" t="s">
        <v>139</v>
      </c>
      <c r="D131" s="135" t="s">
        <v>59</v>
      </c>
      <c r="E131" s="135" t="s">
        <v>55</v>
      </c>
      <c r="F131" s="135" t="s">
        <v>56</v>
      </c>
      <c r="G131" s="135" t="s">
        <v>140</v>
      </c>
      <c r="H131" s="135" t="s">
        <v>141</v>
      </c>
      <c r="I131" s="135" t="s">
        <v>142</v>
      </c>
      <c r="J131" s="136" t="s">
        <v>118</v>
      </c>
      <c r="K131" s="137" t="s">
        <v>143</v>
      </c>
      <c r="L131" s="138"/>
      <c r="M131" s="59" t="s">
        <v>1</v>
      </c>
      <c r="N131" s="60" t="s">
        <v>38</v>
      </c>
      <c r="O131" s="60" t="s">
        <v>144</v>
      </c>
      <c r="P131" s="60" t="s">
        <v>145</v>
      </c>
      <c r="Q131" s="60" t="s">
        <v>146</v>
      </c>
      <c r="R131" s="60" t="s">
        <v>147</v>
      </c>
      <c r="S131" s="60" t="s">
        <v>148</v>
      </c>
      <c r="T131" s="61" t="s">
        <v>149</v>
      </c>
      <c r="U131" s="132"/>
      <c r="V131" s="132"/>
      <c r="W131" s="132"/>
      <c r="X131" s="132"/>
      <c r="Y131" s="132"/>
      <c r="Z131" s="132"/>
      <c r="AA131" s="132"/>
      <c r="AB131" s="132"/>
      <c r="AC131" s="132"/>
      <c r="AD131" s="132"/>
      <c r="AE131" s="132"/>
    </row>
    <row r="132" spans="1:65" s="2" customFormat="1" ht="22.9" customHeight="1">
      <c r="A132" s="29"/>
      <c r="B132" s="30"/>
      <c r="C132" s="66" t="s">
        <v>114</v>
      </c>
      <c r="D132" s="29"/>
      <c r="E132" s="29"/>
      <c r="F132" s="29"/>
      <c r="G132" s="29"/>
      <c r="H132" s="29"/>
      <c r="I132" s="29"/>
      <c r="J132" s="139">
        <f>BK132</f>
        <v>0</v>
      </c>
      <c r="K132" s="29"/>
      <c r="L132" s="30"/>
      <c r="M132" s="62"/>
      <c r="N132" s="53"/>
      <c r="O132" s="63"/>
      <c r="P132" s="140">
        <f>P133</f>
        <v>0</v>
      </c>
      <c r="Q132" s="63"/>
      <c r="R132" s="140">
        <f>R133</f>
        <v>45.070811599999999</v>
      </c>
      <c r="S132" s="63"/>
      <c r="T132" s="141">
        <f>T133</f>
        <v>34.819999999999993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T132" s="14" t="s">
        <v>73</v>
      </c>
      <c r="AU132" s="14" t="s">
        <v>120</v>
      </c>
      <c r="BK132" s="142">
        <f>BK133</f>
        <v>0</v>
      </c>
    </row>
    <row r="133" spans="1:65" s="12" customFormat="1" ht="25.9" customHeight="1">
      <c r="B133" s="143"/>
      <c r="D133" s="144" t="s">
        <v>73</v>
      </c>
      <c r="E133" s="145" t="s">
        <v>150</v>
      </c>
      <c r="F133" s="145" t="s">
        <v>151</v>
      </c>
      <c r="I133" s="146"/>
      <c r="J133" s="147">
        <f>BK133</f>
        <v>0</v>
      </c>
      <c r="L133" s="143"/>
      <c r="M133" s="148"/>
      <c r="N133" s="149"/>
      <c r="O133" s="149"/>
      <c r="P133" s="150">
        <f>P134+P137+P139+P146+P154</f>
        <v>0</v>
      </c>
      <c r="Q133" s="149"/>
      <c r="R133" s="150">
        <f>R134+R137+R139+R146+R154</f>
        <v>45.070811599999999</v>
      </c>
      <c r="S133" s="149"/>
      <c r="T133" s="151">
        <f>T134+T137+T139+T146+T154</f>
        <v>34.819999999999993</v>
      </c>
      <c r="AR133" s="144" t="s">
        <v>82</v>
      </c>
      <c r="AT133" s="152" t="s">
        <v>73</v>
      </c>
      <c r="AU133" s="152" t="s">
        <v>74</v>
      </c>
      <c r="AY133" s="144" t="s">
        <v>152</v>
      </c>
      <c r="BK133" s="153">
        <f>BK134+BK137+BK139+BK146+BK154</f>
        <v>0</v>
      </c>
    </row>
    <row r="134" spans="1:65" s="12" customFormat="1" ht="22.9" customHeight="1">
      <c r="B134" s="143"/>
      <c r="D134" s="144" t="s">
        <v>73</v>
      </c>
      <c r="E134" s="154" t="s">
        <v>82</v>
      </c>
      <c r="F134" s="154" t="s">
        <v>153</v>
      </c>
      <c r="I134" s="146"/>
      <c r="J134" s="155">
        <f>BK134</f>
        <v>0</v>
      </c>
      <c r="L134" s="143"/>
      <c r="M134" s="148"/>
      <c r="N134" s="149"/>
      <c r="O134" s="149"/>
      <c r="P134" s="150">
        <f>SUM(P135:P136)</f>
        <v>0</v>
      </c>
      <c r="Q134" s="149"/>
      <c r="R134" s="150">
        <f>SUM(R135:R136)</f>
        <v>0</v>
      </c>
      <c r="S134" s="149"/>
      <c r="T134" s="151">
        <f>SUM(T135:T136)</f>
        <v>34.819999999999993</v>
      </c>
      <c r="AR134" s="144" t="s">
        <v>82</v>
      </c>
      <c r="AT134" s="152" t="s">
        <v>73</v>
      </c>
      <c r="AU134" s="152" t="s">
        <v>82</v>
      </c>
      <c r="AY134" s="144" t="s">
        <v>152</v>
      </c>
      <c r="BK134" s="153">
        <f>SUM(BK135:BK136)</f>
        <v>0</v>
      </c>
    </row>
    <row r="135" spans="1:65" s="2" customFormat="1" ht="24.2" customHeight="1">
      <c r="A135" s="29"/>
      <c r="B135" s="121"/>
      <c r="C135" s="156" t="s">
        <v>82</v>
      </c>
      <c r="D135" s="156" t="s">
        <v>154</v>
      </c>
      <c r="E135" s="157" t="s">
        <v>155</v>
      </c>
      <c r="F135" s="158" t="s">
        <v>156</v>
      </c>
      <c r="G135" s="159" t="s">
        <v>157</v>
      </c>
      <c r="H135" s="160">
        <v>160</v>
      </c>
      <c r="I135" s="161"/>
      <c r="J135" s="160">
        <f>ROUND(I135*H135,3)</f>
        <v>0</v>
      </c>
      <c r="K135" s="162"/>
      <c r="L135" s="30"/>
      <c r="M135" s="163" t="s">
        <v>1</v>
      </c>
      <c r="N135" s="164" t="s">
        <v>40</v>
      </c>
      <c r="O135" s="55"/>
      <c r="P135" s="165">
        <f>O135*H135</f>
        <v>0</v>
      </c>
      <c r="Q135" s="165">
        <v>0</v>
      </c>
      <c r="R135" s="165">
        <f>Q135*H135</f>
        <v>0</v>
      </c>
      <c r="S135" s="165">
        <v>9.8000000000000004E-2</v>
      </c>
      <c r="T135" s="166">
        <f>S135*H135</f>
        <v>15.68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7" t="s">
        <v>158</v>
      </c>
      <c r="AT135" s="167" t="s">
        <v>154</v>
      </c>
      <c r="AU135" s="167" t="s">
        <v>130</v>
      </c>
      <c r="AY135" s="14" t="s">
        <v>152</v>
      </c>
      <c r="BE135" s="168">
        <f>IF(N135="základná",J135,0)</f>
        <v>0</v>
      </c>
      <c r="BF135" s="168">
        <f>IF(N135="znížená",J135,0)</f>
        <v>0</v>
      </c>
      <c r="BG135" s="168">
        <f>IF(N135="zákl. prenesená",J135,0)</f>
        <v>0</v>
      </c>
      <c r="BH135" s="168">
        <f>IF(N135="zníž. prenesená",J135,0)</f>
        <v>0</v>
      </c>
      <c r="BI135" s="168">
        <f>IF(N135="nulová",J135,0)</f>
        <v>0</v>
      </c>
      <c r="BJ135" s="14" t="s">
        <v>130</v>
      </c>
      <c r="BK135" s="169">
        <f>ROUND(I135*H135,3)</f>
        <v>0</v>
      </c>
      <c r="BL135" s="14" t="s">
        <v>158</v>
      </c>
      <c r="BM135" s="167" t="s">
        <v>236</v>
      </c>
    </row>
    <row r="136" spans="1:65" s="2" customFormat="1" ht="24.2" customHeight="1">
      <c r="A136" s="29"/>
      <c r="B136" s="121"/>
      <c r="C136" s="156" t="s">
        <v>130</v>
      </c>
      <c r="D136" s="156" t="s">
        <v>154</v>
      </c>
      <c r="E136" s="157" t="s">
        <v>304</v>
      </c>
      <c r="F136" s="158" t="s">
        <v>305</v>
      </c>
      <c r="G136" s="159" t="s">
        <v>196</v>
      </c>
      <c r="H136" s="160">
        <v>66</v>
      </c>
      <c r="I136" s="161"/>
      <c r="J136" s="160">
        <f>ROUND(I136*H136,3)</f>
        <v>0</v>
      </c>
      <c r="K136" s="162"/>
      <c r="L136" s="30"/>
      <c r="M136" s="163" t="s">
        <v>1</v>
      </c>
      <c r="N136" s="164" t="s">
        <v>40</v>
      </c>
      <c r="O136" s="55"/>
      <c r="P136" s="165">
        <f>O136*H136</f>
        <v>0</v>
      </c>
      <c r="Q136" s="165">
        <v>0</v>
      </c>
      <c r="R136" s="165">
        <f>Q136*H136</f>
        <v>0</v>
      </c>
      <c r="S136" s="165">
        <v>0.28999999999999998</v>
      </c>
      <c r="T136" s="166">
        <f>S136*H136</f>
        <v>19.139999999999997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158</v>
      </c>
      <c r="AT136" s="167" t="s">
        <v>154</v>
      </c>
      <c r="AU136" s="167" t="s">
        <v>130</v>
      </c>
      <c r="AY136" s="14" t="s">
        <v>152</v>
      </c>
      <c r="BE136" s="168">
        <f>IF(N136="základná",J136,0)</f>
        <v>0</v>
      </c>
      <c r="BF136" s="168">
        <f>IF(N136="znížená",J136,0)</f>
        <v>0</v>
      </c>
      <c r="BG136" s="168">
        <f>IF(N136="zákl. prenesená",J136,0)</f>
        <v>0</v>
      </c>
      <c r="BH136" s="168">
        <f>IF(N136="zníž. prenesená",J136,0)</f>
        <v>0</v>
      </c>
      <c r="BI136" s="168">
        <f>IF(N136="nulová",J136,0)</f>
        <v>0</v>
      </c>
      <c r="BJ136" s="14" t="s">
        <v>130</v>
      </c>
      <c r="BK136" s="169">
        <f>ROUND(I136*H136,3)</f>
        <v>0</v>
      </c>
      <c r="BL136" s="14" t="s">
        <v>158</v>
      </c>
      <c r="BM136" s="167" t="s">
        <v>306</v>
      </c>
    </row>
    <row r="137" spans="1:65" s="12" customFormat="1" ht="22.9" customHeight="1">
      <c r="B137" s="143"/>
      <c r="D137" s="144" t="s">
        <v>73</v>
      </c>
      <c r="E137" s="154" t="s">
        <v>130</v>
      </c>
      <c r="F137" s="154" t="s">
        <v>175</v>
      </c>
      <c r="I137" s="146"/>
      <c r="J137" s="155">
        <f>BK137</f>
        <v>0</v>
      </c>
      <c r="L137" s="143"/>
      <c r="M137" s="148"/>
      <c r="N137" s="149"/>
      <c r="O137" s="149"/>
      <c r="P137" s="150">
        <f>P138</f>
        <v>0</v>
      </c>
      <c r="Q137" s="149"/>
      <c r="R137" s="150">
        <f>R138</f>
        <v>2.7323999999999997</v>
      </c>
      <c r="S137" s="149"/>
      <c r="T137" s="151">
        <f>T138</f>
        <v>0</v>
      </c>
      <c r="AR137" s="144" t="s">
        <v>82</v>
      </c>
      <c r="AT137" s="152" t="s">
        <v>73</v>
      </c>
      <c r="AU137" s="152" t="s">
        <v>82</v>
      </c>
      <c r="AY137" s="144" t="s">
        <v>152</v>
      </c>
      <c r="BK137" s="153">
        <f>BK138</f>
        <v>0</v>
      </c>
    </row>
    <row r="138" spans="1:65" s="2" customFormat="1" ht="24.2" customHeight="1">
      <c r="A138" s="29"/>
      <c r="B138" s="121"/>
      <c r="C138" s="156" t="s">
        <v>164</v>
      </c>
      <c r="D138" s="156" t="s">
        <v>154</v>
      </c>
      <c r="E138" s="157" t="s">
        <v>177</v>
      </c>
      <c r="F138" s="158" t="s">
        <v>178</v>
      </c>
      <c r="G138" s="159" t="s">
        <v>162</v>
      </c>
      <c r="H138" s="160">
        <v>1.32</v>
      </c>
      <c r="I138" s="161"/>
      <c r="J138" s="160">
        <f>ROUND(I138*H138,3)</f>
        <v>0</v>
      </c>
      <c r="K138" s="162"/>
      <c r="L138" s="30"/>
      <c r="M138" s="163" t="s">
        <v>1</v>
      </c>
      <c r="N138" s="164" t="s">
        <v>40</v>
      </c>
      <c r="O138" s="55"/>
      <c r="P138" s="165">
        <f>O138*H138</f>
        <v>0</v>
      </c>
      <c r="Q138" s="165">
        <v>2.0699999999999998</v>
      </c>
      <c r="R138" s="165">
        <f>Q138*H138</f>
        <v>2.7323999999999997</v>
      </c>
      <c r="S138" s="165">
        <v>0</v>
      </c>
      <c r="T138" s="166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158</v>
      </c>
      <c r="AT138" s="167" t="s">
        <v>154</v>
      </c>
      <c r="AU138" s="167" t="s">
        <v>130</v>
      </c>
      <c r="AY138" s="14" t="s">
        <v>152</v>
      </c>
      <c r="BE138" s="168">
        <f>IF(N138="základná",J138,0)</f>
        <v>0</v>
      </c>
      <c r="BF138" s="168">
        <f>IF(N138="znížená",J138,0)</f>
        <v>0</v>
      </c>
      <c r="BG138" s="168">
        <f>IF(N138="zákl. prenesená",J138,0)</f>
        <v>0</v>
      </c>
      <c r="BH138" s="168">
        <f>IF(N138="zníž. prenesená",J138,0)</f>
        <v>0</v>
      </c>
      <c r="BI138" s="168">
        <f>IF(N138="nulová",J138,0)</f>
        <v>0</v>
      </c>
      <c r="BJ138" s="14" t="s">
        <v>130</v>
      </c>
      <c r="BK138" s="169">
        <f>ROUND(I138*H138,3)</f>
        <v>0</v>
      </c>
      <c r="BL138" s="14" t="s">
        <v>158</v>
      </c>
      <c r="BM138" s="167" t="s">
        <v>250</v>
      </c>
    </row>
    <row r="139" spans="1:65" s="12" customFormat="1" ht="22.9" customHeight="1">
      <c r="B139" s="143"/>
      <c r="D139" s="144" t="s">
        <v>73</v>
      </c>
      <c r="E139" s="154" t="s">
        <v>171</v>
      </c>
      <c r="F139" s="154" t="s">
        <v>180</v>
      </c>
      <c r="I139" s="146"/>
      <c r="J139" s="155">
        <f>BK139</f>
        <v>0</v>
      </c>
      <c r="L139" s="143"/>
      <c r="M139" s="148"/>
      <c r="N139" s="149"/>
      <c r="O139" s="149"/>
      <c r="P139" s="150">
        <f>SUM(P140:P145)</f>
        <v>0</v>
      </c>
      <c r="Q139" s="149"/>
      <c r="R139" s="150">
        <f>SUM(R140:R145)</f>
        <v>27.071780000000004</v>
      </c>
      <c r="S139" s="149"/>
      <c r="T139" s="151">
        <f>SUM(T140:T145)</f>
        <v>0</v>
      </c>
      <c r="AR139" s="144" t="s">
        <v>82</v>
      </c>
      <c r="AT139" s="152" t="s">
        <v>73</v>
      </c>
      <c r="AU139" s="152" t="s">
        <v>82</v>
      </c>
      <c r="AY139" s="144" t="s">
        <v>152</v>
      </c>
      <c r="BK139" s="153">
        <f>SUM(BK140:BK145)</f>
        <v>0</v>
      </c>
    </row>
    <row r="140" spans="1:65" s="2" customFormat="1" ht="24.2" customHeight="1">
      <c r="A140" s="29"/>
      <c r="B140" s="121"/>
      <c r="C140" s="156" t="s">
        <v>158</v>
      </c>
      <c r="D140" s="156" t="s">
        <v>154</v>
      </c>
      <c r="E140" s="157" t="s">
        <v>251</v>
      </c>
      <c r="F140" s="158" t="s">
        <v>252</v>
      </c>
      <c r="G140" s="159" t="s">
        <v>157</v>
      </c>
      <c r="H140" s="160">
        <v>6</v>
      </c>
      <c r="I140" s="161"/>
      <c r="J140" s="160">
        <f t="shared" ref="J140:J145" si="5">ROUND(I140*H140,3)</f>
        <v>0</v>
      </c>
      <c r="K140" s="162"/>
      <c r="L140" s="30"/>
      <c r="M140" s="163" t="s">
        <v>1</v>
      </c>
      <c r="N140" s="164" t="s">
        <v>40</v>
      </c>
      <c r="O140" s="55"/>
      <c r="P140" s="165">
        <f t="shared" ref="P140:P145" si="6">O140*H140</f>
        <v>0</v>
      </c>
      <c r="Q140" s="165">
        <v>0.19900000000000001</v>
      </c>
      <c r="R140" s="165">
        <f t="shared" ref="R140:R145" si="7">Q140*H140</f>
        <v>1.194</v>
      </c>
      <c r="S140" s="165">
        <v>0</v>
      </c>
      <c r="T140" s="166">
        <f t="shared" ref="T140:T145" si="8"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158</v>
      </c>
      <c r="AT140" s="167" t="s">
        <v>154</v>
      </c>
      <c r="AU140" s="167" t="s">
        <v>130</v>
      </c>
      <c r="AY140" s="14" t="s">
        <v>152</v>
      </c>
      <c r="BE140" s="168">
        <f t="shared" ref="BE140:BE145" si="9">IF(N140="základná",J140,0)</f>
        <v>0</v>
      </c>
      <c r="BF140" s="168">
        <f t="shared" ref="BF140:BF145" si="10">IF(N140="znížená",J140,0)</f>
        <v>0</v>
      </c>
      <c r="BG140" s="168">
        <f t="shared" ref="BG140:BG145" si="11">IF(N140="zákl. prenesená",J140,0)</f>
        <v>0</v>
      </c>
      <c r="BH140" s="168">
        <f t="shared" ref="BH140:BH145" si="12">IF(N140="zníž. prenesená",J140,0)</f>
        <v>0</v>
      </c>
      <c r="BI140" s="168">
        <f t="shared" ref="BI140:BI145" si="13">IF(N140="nulová",J140,0)</f>
        <v>0</v>
      </c>
      <c r="BJ140" s="14" t="s">
        <v>130</v>
      </c>
      <c r="BK140" s="169">
        <f t="shared" ref="BK140:BK145" si="14">ROUND(I140*H140,3)</f>
        <v>0</v>
      </c>
      <c r="BL140" s="14" t="s">
        <v>158</v>
      </c>
      <c r="BM140" s="167" t="s">
        <v>253</v>
      </c>
    </row>
    <row r="141" spans="1:65" s="2" customFormat="1" ht="37.9" customHeight="1">
      <c r="A141" s="29"/>
      <c r="B141" s="121"/>
      <c r="C141" s="156" t="s">
        <v>171</v>
      </c>
      <c r="D141" s="156" t="s">
        <v>154</v>
      </c>
      <c r="E141" s="157" t="s">
        <v>329</v>
      </c>
      <c r="F141" s="158" t="s">
        <v>330</v>
      </c>
      <c r="G141" s="159" t="s">
        <v>157</v>
      </c>
      <c r="H141" s="160">
        <v>8</v>
      </c>
      <c r="I141" s="161"/>
      <c r="J141" s="160">
        <f t="shared" si="5"/>
        <v>0</v>
      </c>
      <c r="K141" s="162"/>
      <c r="L141" s="30"/>
      <c r="M141" s="163" t="s">
        <v>1</v>
      </c>
      <c r="N141" s="164" t="s">
        <v>40</v>
      </c>
      <c r="O141" s="55"/>
      <c r="P141" s="165">
        <f t="shared" si="6"/>
        <v>0</v>
      </c>
      <c r="Q141" s="165">
        <v>0.22763</v>
      </c>
      <c r="R141" s="165">
        <f t="shared" si="7"/>
        <v>1.82104</v>
      </c>
      <c r="S141" s="165">
        <v>0</v>
      </c>
      <c r="T141" s="166">
        <f t="shared" si="8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158</v>
      </c>
      <c r="AT141" s="167" t="s">
        <v>154</v>
      </c>
      <c r="AU141" s="167" t="s">
        <v>130</v>
      </c>
      <c r="AY141" s="14" t="s">
        <v>152</v>
      </c>
      <c r="BE141" s="168">
        <f t="shared" si="9"/>
        <v>0</v>
      </c>
      <c r="BF141" s="168">
        <f t="shared" si="10"/>
        <v>0</v>
      </c>
      <c r="BG141" s="168">
        <f t="shared" si="11"/>
        <v>0</v>
      </c>
      <c r="BH141" s="168">
        <f t="shared" si="12"/>
        <v>0</v>
      </c>
      <c r="BI141" s="168">
        <f t="shared" si="13"/>
        <v>0</v>
      </c>
      <c r="BJ141" s="14" t="s">
        <v>130</v>
      </c>
      <c r="BK141" s="169">
        <f t="shared" si="14"/>
        <v>0</v>
      </c>
      <c r="BL141" s="14" t="s">
        <v>158</v>
      </c>
      <c r="BM141" s="167" t="s">
        <v>331</v>
      </c>
    </row>
    <row r="142" spans="1:65" s="2" customFormat="1" ht="24.2" customHeight="1">
      <c r="A142" s="29"/>
      <c r="B142" s="121"/>
      <c r="C142" s="156" t="s">
        <v>176</v>
      </c>
      <c r="D142" s="156" t="s">
        <v>154</v>
      </c>
      <c r="E142" s="157" t="s">
        <v>307</v>
      </c>
      <c r="F142" s="158" t="s">
        <v>308</v>
      </c>
      <c r="G142" s="159" t="s">
        <v>157</v>
      </c>
      <c r="H142" s="160">
        <v>6</v>
      </c>
      <c r="I142" s="161"/>
      <c r="J142" s="160">
        <f t="shared" si="5"/>
        <v>0</v>
      </c>
      <c r="K142" s="162"/>
      <c r="L142" s="30"/>
      <c r="M142" s="163" t="s">
        <v>1</v>
      </c>
      <c r="N142" s="164" t="s">
        <v>40</v>
      </c>
      <c r="O142" s="55"/>
      <c r="P142" s="165">
        <f t="shared" si="6"/>
        <v>0</v>
      </c>
      <c r="Q142" s="165">
        <v>0.22377</v>
      </c>
      <c r="R142" s="165">
        <f t="shared" si="7"/>
        <v>1.3426199999999999</v>
      </c>
      <c r="S142" s="165">
        <v>0</v>
      </c>
      <c r="T142" s="166">
        <f t="shared" si="8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158</v>
      </c>
      <c r="AT142" s="167" t="s">
        <v>154</v>
      </c>
      <c r="AU142" s="167" t="s">
        <v>130</v>
      </c>
      <c r="AY142" s="14" t="s">
        <v>152</v>
      </c>
      <c r="BE142" s="168">
        <f t="shared" si="9"/>
        <v>0</v>
      </c>
      <c r="BF142" s="168">
        <f t="shared" si="10"/>
        <v>0</v>
      </c>
      <c r="BG142" s="168">
        <f t="shared" si="11"/>
        <v>0</v>
      </c>
      <c r="BH142" s="168">
        <f t="shared" si="12"/>
        <v>0</v>
      </c>
      <c r="BI142" s="168">
        <f t="shared" si="13"/>
        <v>0</v>
      </c>
      <c r="BJ142" s="14" t="s">
        <v>130</v>
      </c>
      <c r="BK142" s="169">
        <f t="shared" si="14"/>
        <v>0</v>
      </c>
      <c r="BL142" s="14" t="s">
        <v>158</v>
      </c>
      <c r="BM142" s="167" t="s">
        <v>309</v>
      </c>
    </row>
    <row r="143" spans="1:65" s="2" customFormat="1" ht="24.2" customHeight="1">
      <c r="A143" s="29"/>
      <c r="B143" s="121"/>
      <c r="C143" s="156" t="s">
        <v>181</v>
      </c>
      <c r="D143" s="156" t="s">
        <v>154</v>
      </c>
      <c r="E143" s="157" t="s">
        <v>182</v>
      </c>
      <c r="F143" s="158" t="s">
        <v>183</v>
      </c>
      <c r="G143" s="159" t="s">
        <v>157</v>
      </c>
      <c r="H143" s="160">
        <v>58</v>
      </c>
      <c r="I143" s="161"/>
      <c r="J143" s="160">
        <f t="shared" si="5"/>
        <v>0</v>
      </c>
      <c r="K143" s="162"/>
      <c r="L143" s="30"/>
      <c r="M143" s="163" t="s">
        <v>1</v>
      </c>
      <c r="N143" s="164" t="s">
        <v>40</v>
      </c>
      <c r="O143" s="55"/>
      <c r="P143" s="165">
        <f t="shared" si="6"/>
        <v>0</v>
      </c>
      <c r="Q143" s="165">
        <v>0.10434</v>
      </c>
      <c r="R143" s="165">
        <f t="shared" si="7"/>
        <v>6.0517200000000004</v>
      </c>
      <c r="S143" s="165">
        <v>0</v>
      </c>
      <c r="T143" s="166">
        <f t="shared" si="8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158</v>
      </c>
      <c r="AT143" s="167" t="s">
        <v>154</v>
      </c>
      <c r="AU143" s="167" t="s">
        <v>130</v>
      </c>
      <c r="AY143" s="14" t="s">
        <v>152</v>
      </c>
      <c r="BE143" s="168">
        <f t="shared" si="9"/>
        <v>0</v>
      </c>
      <c r="BF143" s="168">
        <f t="shared" si="10"/>
        <v>0</v>
      </c>
      <c r="BG143" s="168">
        <f t="shared" si="11"/>
        <v>0</v>
      </c>
      <c r="BH143" s="168">
        <f t="shared" si="12"/>
        <v>0</v>
      </c>
      <c r="BI143" s="168">
        <f t="shared" si="13"/>
        <v>0</v>
      </c>
      <c r="BJ143" s="14" t="s">
        <v>130</v>
      </c>
      <c r="BK143" s="169">
        <f t="shared" si="14"/>
        <v>0</v>
      </c>
      <c r="BL143" s="14" t="s">
        <v>158</v>
      </c>
      <c r="BM143" s="167" t="s">
        <v>266</v>
      </c>
    </row>
    <row r="144" spans="1:65" s="2" customFormat="1" ht="24.2" customHeight="1">
      <c r="A144" s="29"/>
      <c r="B144" s="121"/>
      <c r="C144" s="156" t="s">
        <v>185</v>
      </c>
      <c r="D144" s="156" t="s">
        <v>154</v>
      </c>
      <c r="E144" s="157" t="s">
        <v>186</v>
      </c>
      <c r="F144" s="158" t="s">
        <v>187</v>
      </c>
      <c r="G144" s="159" t="s">
        <v>157</v>
      </c>
      <c r="H144" s="160">
        <v>160</v>
      </c>
      <c r="I144" s="161"/>
      <c r="J144" s="160">
        <f t="shared" si="5"/>
        <v>0</v>
      </c>
      <c r="K144" s="162"/>
      <c r="L144" s="30"/>
      <c r="M144" s="163" t="s">
        <v>1</v>
      </c>
      <c r="N144" s="164" t="s">
        <v>40</v>
      </c>
      <c r="O144" s="55"/>
      <c r="P144" s="165">
        <f t="shared" si="6"/>
        <v>0</v>
      </c>
      <c r="Q144" s="165">
        <v>4.0999999999999999E-4</v>
      </c>
      <c r="R144" s="165">
        <f t="shared" si="7"/>
        <v>6.5599999999999992E-2</v>
      </c>
      <c r="S144" s="165">
        <v>0</v>
      </c>
      <c r="T144" s="166">
        <f t="shared" si="8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7" t="s">
        <v>158</v>
      </c>
      <c r="AT144" s="167" t="s">
        <v>154</v>
      </c>
      <c r="AU144" s="167" t="s">
        <v>130</v>
      </c>
      <c r="AY144" s="14" t="s">
        <v>152</v>
      </c>
      <c r="BE144" s="168">
        <f t="shared" si="9"/>
        <v>0</v>
      </c>
      <c r="BF144" s="168">
        <f t="shared" si="10"/>
        <v>0</v>
      </c>
      <c r="BG144" s="168">
        <f t="shared" si="11"/>
        <v>0</v>
      </c>
      <c r="BH144" s="168">
        <f t="shared" si="12"/>
        <v>0</v>
      </c>
      <c r="BI144" s="168">
        <f t="shared" si="13"/>
        <v>0</v>
      </c>
      <c r="BJ144" s="14" t="s">
        <v>130</v>
      </c>
      <c r="BK144" s="169">
        <f t="shared" si="14"/>
        <v>0</v>
      </c>
      <c r="BL144" s="14" t="s">
        <v>158</v>
      </c>
      <c r="BM144" s="167" t="s">
        <v>267</v>
      </c>
    </row>
    <row r="145" spans="1:65" s="2" customFormat="1" ht="24.2" customHeight="1">
      <c r="A145" s="29"/>
      <c r="B145" s="121"/>
      <c r="C145" s="156" t="s">
        <v>189</v>
      </c>
      <c r="D145" s="156" t="s">
        <v>154</v>
      </c>
      <c r="E145" s="157" t="s">
        <v>190</v>
      </c>
      <c r="F145" s="158" t="s">
        <v>191</v>
      </c>
      <c r="G145" s="159" t="s">
        <v>157</v>
      </c>
      <c r="H145" s="160">
        <v>160</v>
      </c>
      <c r="I145" s="161"/>
      <c r="J145" s="160">
        <f t="shared" si="5"/>
        <v>0</v>
      </c>
      <c r="K145" s="162"/>
      <c r="L145" s="30"/>
      <c r="M145" s="163" t="s">
        <v>1</v>
      </c>
      <c r="N145" s="164" t="s">
        <v>40</v>
      </c>
      <c r="O145" s="55"/>
      <c r="P145" s="165">
        <f t="shared" si="6"/>
        <v>0</v>
      </c>
      <c r="Q145" s="165">
        <v>0.10373</v>
      </c>
      <c r="R145" s="165">
        <f t="shared" si="7"/>
        <v>16.596800000000002</v>
      </c>
      <c r="S145" s="165">
        <v>0</v>
      </c>
      <c r="T145" s="166">
        <f t="shared" si="8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158</v>
      </c>
      <c r="AT145" s="167" t="s">
        <v>154</v>
      </c>
      <c r="AU145" s="167" t="s">
        <v>130</v>
      </c>
      <c r="AY145" s="14" t="s">
        <v>152</v>
      </c>
      <c r="BE145" s="168">
        <f t="shared" si="9"/>
        <v>0</v>
      </c>
      <c r="BF145" s="168">
        <f t="shared" si="10"/>
        <v>0</v>
      </c>
      <c r="BG145" s="168">
        <f t="shared" si="11"/>
        <v>0</v>
      </c>
      <c r="BH145" s="168">
        <f t="shared" si="12"/>
        <v>0</v>
      </c>
      <c r="BI145" s="168">
        <f t="shared" si="13"/>
        <v>0</v>
      </c>
      <c r="BJ145" s="14" t="s">
        <v>130</v>
      </c>
      <c r="BK145" s="169">
        <f t="shared" si="14"/>
        <v>0</v>
      </c>
      <c r="BL145" s="14" t="s">
        <v>158</v>
      </c>
      <c r="BM145" s="167" t="s">
        <v>269</v>
      </c>
    </row>
    <row r="146" spans="1:65" s="12" customFormat="1" ht="22.9" customHeight="1">
      <c r="B146" s="143"/>
      <c r="D146" s="144" t="s">
        <v>73</v>
      </c>
      <c r="E146" s="154" t="s">
        <v>189</v>
      </c>
      <c r="F146" s="154" t="s">
        <v>193</v>
      </c>
      <c r="I146" s="146"/>
      <c r="J146" s="155">
        <f>BK146</f>
        <v>0</v>
      </c>
      <c r="L146" s="143"/>
      <c r="M146" s="148"/>
      <c r="N146" s="149"/>
      <c r="O146" s="149"/>
      <c r="P146" s="150">
        <f>SUM(P147:P153)</f>
        <v>0</v>
      </c>
      <c r="Q146" s="149"/>
      <c r="R146" s="150">
        <f>SUM(R147:R153)</f>
        <v>15.2666316</v>
      </c>
      <c r="S146" s="149"/>
      <c r="T146" s="151">
        <f>SUM(T147:T153)</f>
        <v>0</v>
      </c>
      <c r="AR146" s="144" t="s">
        <v>82</v>
      </c>
      <c r="AT146" s="152" t="s">
        <v>73</v>
      </c>
      <c r="AU146" s="152" t="s">
        <v>82</v>
      </c>
      <c r="AY146" s="144" t="s">
        <v>152</v>
      </c>
      <c r="BK146" s="153">
        <f>SUM(BK147:BK153)</f>
        <v>0</v>
      </c>
    </row>
    <row r="147" spans="1:65" s="2" customFormat="1" ht="24.2" customHeight="1">
      <c r="A147" s="29"/>
      <c r="B147" s="121"/>
      <c r="C147" s="156" t="s">
        <v>108</v>
      </c>
      <c r="D147" s="156" t="s">
        <v>154</v>
      </c>
      <c r="E147" s="157" t="s">
        <v>194</v>
      </c>
      <c r="F147" s="158" t="s">
        <v>195</v>
      </c>
      <c r="G147" s="159" t="s">
        <v>196</v>
      </c>
      <c r="H147" s="160">
        <v>66</v>
      </c>
      <c r="I147" s="161"/>
      <c r="J147" s="160">
        <f t="shared" ref="J147:J153" si="15">ROUND(I147*H147,3)</f>
        <v>0</v>
      </c>
      <c r="K147" s="162"/>
      <c r="L147" s="30"/>
      <c r="M147" s="163" t="s">
        <v>1</v>
      </c>
      <c r="N147" s="164" t="s">
        <v>40</v>
      </c>
      <c r="O147" s="55"/>
      <c r="P147" s="165">
        <f t="shared" ref="P147:P153" si="16">O147*H147</f>
        <v>0</v>
      </c>
      <c r="Q147" s="165">
        <v>0.16400999999999999</v>
      </c>
      <c r="R147" s="165">
        <f t="shared" ref="R147:R153" si="17">Q147*H147</f>
        <v>10.82466</v>
      </c>
      <c r="S147" s="165">
        <v>0</v>
      </c>
      <c r="T147" s="166">
        <f t="shared" ref="T147:T153" si="18"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7" t="s">
        <v>158</v>
      </c>
      <c r="AT147" s="167" t="s">
        <v>154</v>
      </c>
      <c r="AU147" s="167" t="s">
        <v>130</v>
      </c>
      <c r="AY147" s="14" t="s">
        <v>152</v>
      </c>
      <c r="BE147" s="168">
        <f t="shared" ref="BE147:BE153" si="19">IF(N147="základná",J147,0)</f>
        <v>0</v>
      </c>
      <c r="BF147" s="168">
        <f t="shared" ref="BF147:BF153" si="20">IF(N147="znížená",J147,0)</f>
        <v>0</v>
      </c>
      <c r="BG147" s="168">
        <f t="shared" ref="BG147:BG153" si="21">IF(N147="zákl. prenesená",J147,0)</f>
        <v>0</v>
      </c>
      <c r="BH147" s="168">
        <f t="shared" ref="BH147:BH153" si="22">IF(N147="zníž. prenesená",J147,0)</f>
        <v>0</v>
      </c>
      <c r="BI147" s="168">
        <f t="shared" ref="BI147:BI153" si="23">IF(N147="nulová",J147,0)</f>
        <v>0</v>
      </c>
      <c r="BJ147" s="14" t="s">
        <v>130</v>
      </c>
      <c r="BK147" s="169">
        <f t="shared" ref="BK147:BK153" si="24">ROUND(I147*H147,3)</f>
        <v>0</v>
      </c>
      <c r="BL147" s="14" t="s">
        <v>158</v>
      </c>
      <c r="BM147" s="167" t="s">
        <v>275</v>
      </c>
    </row>
    <row r="148" spans="1:65" s="2" customFormat="1" ht="14.45" customHeight="1">
      <c r="A148" s="29"/>
      <c r="B148" s="121"/>
      <c r="C148" s="170" t="s">
        <v>198</v>
      </c>
      <c r="D148" s="170" t="s">
        <v>199</v>
      </c>
      <c r="E148" s="171" t="s">
        <v>319</v>
      </c>
      <c r="F148" s="172" t="s">
        <v>320</v>
      </c>
      <c r="G148" s="173" t="s">
        <v>202</v>
      </c>
      <c r="H148" s="174">
        <v>66</v>
      </c>
      <c r="I148" s="175"/>
      <c r="J148" s="174">
        <f t="shared" si="15"/>
        <v>0</v>
      </c>
      <c r="K148" s="176"/>
      <c r="L148" s="177"/>
      <c r="M148" s="178" t="s">
        <v>1</v>
      </c>
      <c r="N148" s="179" t="s">
        <v>40</v>
      </c>
      <c r="O148" s="55"/>
      <c r="P148" s="165">
        <f t="shared" si="16"/>
        <v>0</v>
      </c>
      <c r="Q148" s="165">
        <v>2.3E-2</v>
      </c>
      <c r="R148" s="165">
        <f t="shared" si="17"/>
        <v>1.518</v>
      </c>
      <c r="S148" s="165">
        <v>0</v>
      </c>
      <c r="T148" s="166">
        <f t="shared" si="18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7" t="s">
        <v>185</v>
      </c>
      <c r="AT148" s="167" t="s">
        <v>199</v>
      </c>
      <c r="AU148" s="167" t="s">
        <v>130</v>
      </c>
      <c r="AY148" s="14" t="s">
        <v>152</v>
      </c>
      <c r="BE148" s="168">
        <f t="shared" si="19"/>
        <v>0</v>
      </c>
      <c r="BF148" s="168">
        <f t="shared" si="20"/>
        <v>0</v>
      </c>
      <c r="BG148" s="168">
        <f t="shared" si="21"/>
        <v>0</v>
      </c>
      <c r="BH148" s="168">
        <f t="shared" si="22"/>
        <v>0</v>
      </c>
      <c r="BI148" s="168">
        <f t="shared" si="23"/>
        <v>0</v>
      </c>
      <c r="BJ148" s="14" t="s">
        <v>130</v>
      </c>
      <c r="BK148" s="169">
        <f t="shared" si="24"/>
        <v>0</v>
      </c>
      <c r="BL148" s="14" t="s">
        <v>158</v>
      </c>
      <c r="BM148" s="167" t="s">
        <v>321</v>
      </c>
    </row>
    <row r="149" spans="1:65" s="2" customFormat="1" ht="24.2" customHeight="1">
      <c r="A149" s="29"/>
      <c r="B149" s="121"/>
      <c r="C149" s="156" t="s">
        <v>204</v>
      </c>
      <c r="D149" s="156" t="s">
        <v>154</v>
      </c>
      <c r="E149" s="157" t="s">
        <v>205</v>
      </c>
      <c r="F149" s="158" t="s">
        <v>206</v>
      </c>
      <c r="G149" s="159" t="s">
        <v>162</v>
      </c>
      <c r="H149" s="160">
        <v>1.32</v>
      </c>
      <c r="I149" s="161"/>
      <c r="J149" s="160">
        <f t="shared" si="15"/>
        <v>0</v>
      </c>
      <c r="K149" s="162"/>
      <c r="L149" s="30"/>
      <c r="M149" s="163" t="s">
        <v>1</v>
      </c>
      <c r="N149" s="164" t="s">
        <v>40</v>
      </c>
      <c r="O149" s="55"/>
      <c r="P149" s="165">
        <f t="shared" si="16"/>
        <v>0</v>
      </c>
      <c r="Q149" s="165">
        <v>2.2151299999999998</v>
      </c>
      <c r="R149" s="165">
        <f t="shared" si="17"/>
        <v>2.9239715999999998</v>
      </c>
      <c r="S149" s="165">
        <v>0</v>
      </c>
      <c r="T149" s="166">
        <f t="shared" si="18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67" t="s">
        <v>158</v>
      </c>
      <c r="AT149" s="167" t="s">
        <v>154</v>
      </c>
      <c r="AU149" s="167" t="s">
        <v>130</v>
      </c>
      <c r="AY149" s="14" t="s">
        <v>152</v>
      </c>
      <c r="BE149" s="168">
        <f t="shared" si="19"/>
        <v>0</v>
      </c>
      <c r="BF149" s="168">
        <f t="shared" si="20"/>
        <v>0</v>
      </c>
      <c r="BG149" s="168">
        <f t="shared" si="21"/>
        <v>0</v>
      </c>
      <c r="BH149" s="168">
        <f t="shared" si="22"/>
        <v>0</v>
      </c>
      <c r="BI149" s="168">
        <f t="shared" si="23"/>
        <v>0</v>
      </c>
      <c r="BJ149" s="14" t="s">
        <v>130</v>
      </c>
      <c r="BK149" s="169">
        <f t="shared" si="24"/>
        <v>0</v>
      </c>
      <c r="BL149" s="14" t="s">
        <v>158</v>
      </c>
      <c r="BM149" s="167" t="s">
        <v>279</v>
      </c>
    </row>
    <row r="150" spans="1:65" s="2" customFormat="1" ht="24.2" customHeight="1">
      <c r="A150" s="29"/>
      <c r="B150" s="121"/>
      <c r="C150" s="156" t="s">
        <v>208</v>
      </c>
      <c r="D150" s="156" t="s">
        <v>154</v>
      </c>
      <c r="E150" s="157" t="s">
        <v>285</v>
      </c>
      <c r="F150" s="158" t="s">
        <v>286</v>
      </c>
      <c r="G150" s="159" t="s">
        <v>157</v>
      </c>
      <c r="H150" s="160">
        <v>160</v>
      </c>
      <c r="I150" s="161"/>
      <c r="J150" s="160">
        <f t="shared" si="15"/>
        <v>0</v>
      </c>
      <c r="K150" s="162"/>
      <c r="L150" s="30"/>
      <c r="M150" s="163" t="s">
        <v>1</v>
      </c>
      <c r="N150" s="164" t="s">
        <v>40</v>
      </c>
      <c r="O150" s="55"/>
      <c r="P150" s="165">
        <f t="shared" si="16"/>
        <v>0</v>
      </c>
      <c r="Q150" s="165">
        <v>0</v>
      </c>
      <c r="R150" s="165">
        <f t="shared" si="17"/>
        <v>0</v>
      </c>
      <c r="S150" s="165">
        <v>0</v>
      </c>
      <c r="T150" s="166">
        <f t="shared" si="18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7" t="s">
        <v>158</v>
      </c>
      <c r="AT150" s="167" t="s">
        <v>154</v>
      </c>
      <c r="AU150" s="167" t="s">
        <v>130</v>
      </c>
      <c r="AY150" s="14" t="s">
        <v>152</v>
      </c>
      <c r="BE150" s="168">
        <f t="shared" si="19"/>
        <v>0</v>
      </c>
      <c r="BF150" s="168">
        <f t="shared" si="20"/>
        <v>0</v>
      </c>
      <c r="BG150" s="168">
        <f t="shared" si="21"/>
        <v>0</v>
      </c>
      <c r="BH150" s="168">
        <f t="shared" si="22"/>
        <v>0</v>
      </c>
      <c r="BI150" s="168">
        <f t="shared" si="23"/>
        <v>0</v>
      </c>
      <c r="BJ150" s="14" t="s">
        <v>130</v>
      </c>
      <c r="BK150" s="169">
        <f t="shared" si="24"/>
        <v>0</v>
      </c>
      <c r="BL150" s="14" t="s">
        <v>158</v>
      </c>
      <c r="BM150" s="167" t="s">
        <v>287</v>
      </c>
    </row>
    <row r="151" spans="1:65" s="2" customFormat="1" ht="24.2" customHeight="1">
      <c r="A151" s="29"/>
      <c r="B151" s="121"/>
      <c r="C151" s="156" t="s">
        <v>212</v>
      </c>
      <c r="D151" s="156" t="s">
        <v>154</v>
      </c>
      <c r="E151" s="157" t="s">
        <v>213</v>
      </c>
      <c r="F151" s="158" t="s">
        <v>214</v>
      </c>
      <c r="G151" s="159" t="s">
        <v>215</v>
      </c>
      <c r="H151" s="160">
        <v>34.82</v>
      </c>
      <c r="I151" s="161"/>
      <c r="J151" s="160">
        <f t="shared" si="15"/>
        <v>0</v>
      </c>
      <c r="K151" s="162"/>
      <c r="L151" s="30"/>
      <c r="M151" s="163" t="s">
        <v>1</v>
      </c>
      <c r="N151" s="164" t="s">
        <v>40</v>
      </c>
      <c r="O151" s="55"/>
      <c r="P151" s="165">
        <f t="shared" si="16"/>
        <v>0</v>
      </c>
      <c r="Q151" s="165">
        <v>0</v>
      </c>
      <c r="R151" s="165">
        <f t="shared" si="17"/>
        <v>0</v>
      </c>
      <c r="S151" s="165">
        <v>0</v>
      </c>
      <c r="T151" s="166">
        <f t="shared" si="18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7" t="s">
        <v>158</v>
      </c>
      <c r="AT151" s="167" t="s">
        <v>154</v>
      </c>
      <c r="AU151" s="167" t="s">
        <v>130</v>
      </c>
      <c r="AY151" s="14" t="s">
        <v>152</v>
      </c>
      <c r="BE151" s="168">
        <f t="shared" si="19"/>
        <v>0</v>
      </c>
      <c r="BF151" s="168">
        <f t="shared" si="20"/>
        <v>0</v>
      </c>
      <c r="BG151" s="168">
        <f t="shared" si="21"/>
        <v>0</v>
      </c>
      <c r="BH151" s="168">
        <f t="shared" si="22"/>
        <v>0</v>
      </c>
      <c r="BI151" s="168">
        <f t="shared" si="23"/>
        <v>0</v>
      </c>
      <c r="BJ151" s="14" t="s">
        <v>130</v>
      </c>
      <c r="BK151" s="169">
        <f t="shared" si="24"/>
        <v>0</v>
      </c>
      <c r="BL151" s="14" t="s">
        <v>158</v>
      </c>
      <c r="BM151" s="167" t="s">
        <v>289</v>
      </c>
    </row>
    <row r="152" spans="1:65" s="2" customFormat="1" ht="24.2" customHeight="1">
      <c r="A152" s="29"/>
      <c r="B152" s="121"/>
      <c r="C152" s="156" t="s">
        <v>217</v>
      </c>
      <c r="D152" s="156" t="s">
        <v>154</v>
      </c>
      <c r="E152" s="157" t="s">
        <v>218</v>
      </c>
      <c r="F152" s="158" t="s">
        <v>219</v>
      </c>
      <c r="G152" s="159" t="s">
        <v>215</v>
      </c>
      <c r="H152" s="160">
        <v>34.82</v>
      </c>
      <c r="I152" s="161"/>
      <c r="J152" s="160">
        <f t="shared" si="15"/>
        <v>0</v>
      </c>
      <c r="K152" s="162"/>
      <c r="L152" s="30"/>
      <c r="M152" s="163" t="s">
        <v>1</v>
      </c>
      <c r="N152" s="164" t="s">
        <v>40</v>
      </c>
      <c r="O152" s="55"/>
      <c r="P152" s="165">
        <f t="shared" si="16"/>
        <v>0</v>
      </c>
      <c r="Q152" s="165">
        <v>0</v>
      </c>
      <c r="R152" s="165">
        <f t="shared" si="17"/>
        <v>0</v>
      </c>
      <c r="S152" s="165">
        <v>0</v>
      </c>
      <c r="T152" s="166">
        <f t="shared" si="18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7" t="s">
        <v>158</v>
      </c>
      <c r="AT152" s="167" t="s">
        <v>154</v>
      </c>
      <c r="AU152" s="167" t="s">
        <v>130</v>
      </c>
      <c r="AY152" s="14" t="s">
        <v>152</v>
      </c>
      <c r="BE152" s="168">
        <f t="shared" si="19"/>
        <v>0</v>
      </c>
      <c r="BF152" s="168">
        <f t="shared" si="20"/>
        <v>0</v>
      </c>
      <c r="BG152" s="168">
        <f t="shared" si="21"/>
        <v>0</v>
      </c>
      <c r="BH152" s="168">
        <f t="shared" si="22"/>
        <v>0</v>
      </c>
      <c r="BI152" s="168">
        <f t="shared" si="23"/>
        <v>0</v>
      </c>
      <c r="BJ152" s="14" t="s">
        <v>130</v>
      </c>
      <c r="BK152" s="169">
        <f t="shared" si="24"/>
        <v>0</v>
      </c>
      <c r="BL152" s="14" t="s">
        <v>158</v>
      </c>
      <c r="BM152" s="167" t="s">
        <v>291</v>
      </c>
    </row>
    <row r="153" spans="1:65" s="2" customFormat="1" ht="24.2" customHeight="1">
      <c r="A153" s="29"/>
      <c r="B153" s="121"/>
      <c r="C153" s="156" t="s">
        <v>221</v>
      </c>
      <c r="D153" s="156" t="s">
        <v>154</v>
      </c>
      <c r="E153" s="157" t="s">
        <v>222</v>
      </c>
      <c r="F153" s="158" t="s">
        <v>223</v>
      </c>
      <c r="G153" s="159" t="s">
        <v>215</v>
      </c>
      <c r="H153" s="160">
        <v>34.82</v>
      </c>
      <c r="I153" s="161"/>
      <c r="J153" s="160">
        <f t="shared" si="15"/>
        <v>0</v>
      </c>
      <c r="K153" s="162"/>
      <c r="L153" s="30"/>
      <c r="M153" s="163" t="s">
        <v>1</v>
      </c>
      <c r="N153" s="164" t="s">
        <v>40</v>
      </c>
      <c r="O153" s="55"/>
      <c r="P153" s="165">
        <f t="shared" si="16"/>
        <v>0</v>
      </c>
      <c r="Q153" s="165">
        <v>0</v>
      </c>
      <c r="R153" s="165">
        <f t="shared" si="17"/>
        <v>0</v>
      </c>
      <c r="S153" s="165">
        <v>0</v>
      </c>
      <c r="T153" s="166">
        <f t="shared" si="18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7" t="s">
        <v>158</v>
      </c>
      <c r="AT153" s="167" t="s">
        <v>154</v>
      </c>
      <c r="AU153" s="167" t="s">
        <v>130</v>
      </c>
      <c r="AY153" s="14" t="s">
        <v>152</v>
      </c>
      <c r="BE153" s="168">
        <f t="shared" si="19"/>
        <v>0</v>
      </c>
      <c r="BF153" s="168">
        <f t="shared" si="20"/>
        <v>0</v>
      </c>
      <c r="BG153" s="168">
        <f t="shared" si="21"/>
        <v>0</v>
      </c>
      <c r="BH153" s="168">
        <f t="shared" si="22"/>
        <v>0</v>
      </c>
      <c r="BI153" s="168">
        <f t="shared" si="23"/>
        <v>0</v>
      </c>
      <c r="BJ153" s="14" t="s">
        <v>130</v>
      </c>
      <c r="BK153" s="169">
        <f t="shared" si="24"/>
        <v>0</v>
      </c>
      <c r="BL153" s="14" t="s">
        <v>158</v>
      </c>
      <c r="BM153" s="167" t="s">
        <v>293</v>
      </c>
    </row>
    <row r="154" spans="1:65" s="12" customFormat="1" ht="22.9" customHeight="1">
      <c r="B154" s="143"/>
      <c r="D154" s="144" t="s">
        <v>73</v>
      </c>
      <c r="E154" s="154" t="s">
        <v>225</v>
      </c>
      <c r="F154" s="154" t="s">
        <v>226</v>
      </c>
      <c r="I154" s="146"/>
      <c r="J154" s="155">
        <f>BK154</f>
        <v>0</v>
      </c>
      <c r="L154" s="143"/>
      <c r="M154" s="148"/>
      <c r="N154" s="149"/>
      <c r="O154" s="149"/>
      <c r="P154" s="150">
        <f>P155</f>
        <v>0</v>
      </c>
      <c r="Q154" s="149"/>
      <c r="R154" s="150">
        <f>R155</f>
        <v>0</v>
      </c>
      <c r="S154" s="149"/>
      <c r="T154" s="151">
        <f>T155</f>
        <v>0</v>
      </c>
      <c r="AR154" s="144" t="s">
        <v>82</v>
      </c>
      <c r="AT154" s="152" t="s">
        <v>73</v>
      </c>
      <c r="AU154" s="152" t="s">
        <v>82</v>
      </c>
      <c r="AY154" s="144" t="s">
        <v>152</v>
      </c>
      <c r="BK154" s="153">
        <f>BK155</f>
        <v>0</v>
      </c>
    </row>
    <row r="155" spans="1:65" s="2" customFormat="1" ht="24.2" customHeight="1">
      <c r="A155" s="29"/>
      <c r="B155" s="121"/>
      <c r="C155" s="156" t="s">
        <v>227</v>
      </c>
      <c r="D155" s="156" t="s">
        <v>154</v>
      </c>
      <c r="E155" s="157" t="s">
        <v>228</v>
      </c>
      <c r="F155" s="158" t="s">
        <v>229</v>
      </c>
      <c r="G155" s="159" t="s">
        <v>215</v>
      </c>
      <c r="H155" s="160">
        <v>45.070999999999998</v>
      </c>
      <c r="I155" s="161"/>
      <c r="J155" s="160">
        <f>ROUND(I155*H155,3)</f>
        <v>0</v>
      </c>
      <c r="K155" s="162"/>
      <c r="L155" s="30"/>
      <c r="M155" s="180" t="s">
        <v>1</v>
      </c>
      <c r="N155" s="181" t="s">
        <v>40</v>
      </c>
      <c r="O155" s="182"/>
      <c r="P155" s="183">
        <f>O155*H155</f>
        <v>0</v>
      </c>
      <c r="Q155" s="183">
        <v>0</v>
      </c>
      <c r="R155" s="183">
        <f>Q155*H155</f>
        <v>0</v>
      </c>
      <c r="S155" s="183">
        <v>0</v>
      </c>
      <c r="T155" s="184">
        <f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7" t="s">
        <v>158</v>
      </c>
      <c r="AT155" s="167" t="s">
        <v>154</v>
      </c>
      <c r="AU155" s="167" t="s">
        <v>130</v>
      </c>
      <c r="AY155" s="14" t="s">
        <v>152</v>
      </c>
      <c r="BE155" s="168">
        <f>IF(N155="základná",J155,0)</f>
        <v>0</v>
      </c>
      <c r="BF155" s="168">
        <f>IF(N155="znížená",J155,0)</f>
        <v>0</v>
      </c>
      <c r="BG155" s="168">
        <f>IF(N155="zákl. prenesená",J155,0)</f>
        <v>0</v>
      </c>
      <c r="BH155" s="168">
        <f>IF(N155="zníž. prenesená",J155,0)</f>
        <v>0</v>
      </c>
      <c r="BI155" s="168">
        <f>IF(N155="nulová",J155,0)</f>
        <v>0</v>
      </c>
      <c r="BJ155" s="14" t="s">
        <v>130</v>
      </c>
      <c r="BK155" s="169">
        <f>ROUND(I155*H155,3)</f>
        <v>0</v>
      </c>
      <c r="BL155" s="14" t="s">
        <v>158</v>
      </c>
      <c r="BM155" s="167" t="s">
        <v>295</v>
      </c>
    </row>
    <row r="156" spans="1:65" s="2" customFormat="1" ht="6.95" customHeight="1">
      <c r="A156" s="29"/>
      <c r="B156" s="44"/>
      <c r="C156" s="45"/>
      <c r="D156" s="45"/>
      <c r="E156" s="45"/>
      <c r="F156" s="45"/>
      <c r="G156" s="45"/>
      <c r="H156" s="45"/>
      <c r="I156" s="45"/>
      <c r="J156" s="45"/>
      <c r="K156" s="45"/>
      <c r="L156" s="30"/>
      <c r="M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</row>
  </sheetData>
  <autoFilter ref="C131:K155"/>
  <mergeCells count="14">
    <mergeCell ref="D110:F110"/>
    <mergeCell ref="E122:H122"/>
    <mergeCell ref="E124:H124"/>
    <mergeCell ref="L2:V2"/>
    <mergeCell ref="E87:H87"/>
    <mergeCell ref="D106:F106"/>
    <mergeCell ref="D107:F107"/>
    <mergeCell ref="D108:F108"/>
    <mergeCell ref="D109:F109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47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1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4" t="s">
        <v>95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74</v>
      </c>
    </row>
    <row r="4" spans="1:46" s="1" customFormat="1" ht="24.95" customHeight="1">
      <c r="B4" s="17"/>
      <c r="D4" s="18" t="s">
        <v>111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Rekonštrukcia mestských chodníkov a spevnených plôch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112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customHeight="1">
      <c r="A9" s="29"/>
      <c r="B9" s="30"/>
      <c r="C9" s="29"/>
      <c r="D9" s="29"/>
      <c r="E9" s="189" t="s">
        <v>332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13. 8. 2020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24</v>
      </c>
      <c r="F15" s="29"/>
      <c r="G15" s="29"/>
      <c r="H15" s="29"/>
      <c r="I15" s="24" t="s">
        <v>25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195"/>
      <c r="G18" s="195"/>
      <c r="H18" s="195"/>
      <c r="I18" s="24" t="s">
        <v>25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33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00" t="s">
        <v>1</v>
      </c>
      <c r="F27" s="200"/>
      <c r="G27" s="200"/>
      <c r="H27" s="200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114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115</v>
      </c>
      <c r="E31" s="29"/>
      <c r="F31" s="29"/>
      <c r="G31" s="29"/>
      <c r="H31" s="29"/>
      <c r="I31" s="29"/>
      <c r="J31" s="94">
        <f>J104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34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36</v>
      </c>
      <c r="G34" s="29"/>
      <c r="H34" s="29"/>
      <c r="I34" s="33" t="s">
        <v>35</v>
      </c>
      <c r="J34" s="33" t="s">
        <v>37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38</v>
      </c>
      <c r="E35" s="24" t="s">
        <v>39</v>
      </c>
      <c r="F35" s="98">
        <f>ROUND((SUM(BE104:BE111) + SUM(BE131:BE146)),  2)</f>
        <v>0</v>
      </c>
      <c r="G35" s="29"/>
      <c r="H35" s="29"/>
      <c r="I35" s="99">
        <v>0.2</v>
      </c>
      <c r="J35" s="98">
        <f>ROUND(((SUM(BE104:BE111) + SUM(BE131:BE146))*I35),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40</v>
      </c>
      <c r="F36" s="98">
        <f>ROUND((SUM(BF104:BF111) + SUM(BF131:BF146)),  2)</f>
        <v>0</v>
      </c>
      <c r="G36" s="29"/>
      <c r="H36" s="29"/>
      <c r="I36" s="99">
        <v>0.2</v>
      </c>
      <c r="J36" s="98">
        <f>ROUND(((SUM(BF104:BF111) + SUM(BF131:BF146))*I36),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41</v>
      </c>
      <c r="F37" s="98">
        <f>ROUND((SUM(BG104:BG111) + SUM(BG131:BG146)),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42</v>
      </c>
      <c r="F38" s="98">
        <f>ROUND((SUM(BH104:BH111) + SUM(BH131:BH146)),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43</v>
      </c>
      <c r="F39" s="98">
        <f>ROUND((SUM(BI104:BI111) + SUM(BI131:BI146)),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44</v>
      </c>
      <c r="E41" s="57"/>
      <c r="F41" s="57"/>
      <c r="G41" s="102" t="s">
        <v>45</v>
      </c>
      <c r="H41" s="103" t="s">
        <v>46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49</v>
      </c>
      <c r="E61" s="32"/>
      <c r="F61" s="106" t="s">
        <v>50</v>
      </c>
      <c r="G61" s="42" t="s">
        <v>49</v>
      </c>
      <c r="H61" s="32"/>
      <c r="I61" s="32"/>
      <c r="J61" s="107" t="s">
        <v>50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49</v>
      </c>
      <c r="E76" s="32"/>
      <c r="F76" s="106" t="s">
        <v>50</v>
      </c>
      <c r="G76" s="42" t="s">
        <v>49</v>
      </c>
      <c r="H76" s="32"/>
      <c r="I76" s="32"/>
      <c r="J76" s="107" t="s">
        <v>50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116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Rekonštrukcia mestských chodníkov a spevnených plôch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112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customHeight="1">
      <c r="A87" s="29"/>
      <c r="B87" s="30"/>
      <c r="C87" s="29"/>
      <c r="D87" s="29"/>
      <c r="E87" s="189" t="str">
        <f>E9</f>
        <v>05 - Ulica Košicka -  chodnik od ulice Športovej po ulicu Parkovú  (plocha 176m2)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13. 8. 2020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22</v>
      </c>
      <c r="D91" s="29"/>
      <c r="E91" s="29"/>
      <c r="F91" s="22" t="str">
        <f>E15</f>
        <v xml:space="preserve">Mesto Trebišov </v>
      </c>
      <c r="G91" s="29"/>
      <c r="H91" s="29"/>
      <c r="I91" s="24" t="s">
        <v>28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117</v>
      </c>
      <c r="D94" s="100"/>
      <c r="E94" s="100"/>
      <c r="F94" s="100"/>
      <c r="G94" s="100"/>
      <c r="H94" s="100"/>
      <c r="I94" s="100"/>
      <c r="J94" s="109" t="s">
        <v>118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119</v>
      </c>
      <c r="D96" s="29"/>
      <c r="E96" s="29"/>
      <c r="F96" s="29"/>
      <c r="G96" s="29"/>
      <c r="H96" s="29"/>
      <c r="I96" s="29"/>
      <c r="J96" s="68">
        <f>J131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120</v>
      </c>
    </row>
    <row r="97" spans="1:65" s="9" customFormat="1" ht="24.95" customHeight="1">
      <c r="B97" s="111"/>
      <c r="D97" s="112" t="s">
        <v>121</v>
      </c>
      <c r="E97" s="113"/>
      <c r="F97" s="113"/>
      <c r="G97" s="113"/>
      <c r="H97" s="113"/>
      <c r="I97" s="113"/>
      <c r="J97" s="114">
        <f>J132</f>
        <v>0</v>
      </c>
      <c r="L97" s="111"/>
    </row>
    <row r="98" spans="1:65" s="10" customFormat="1" ht="19.899999999999999" customHeight="1">
      <c r="B98" s="115"/>
      <c r="D98" s="116" t="s">
        <v>122</v>
      </c>
      <c r="E98" s="117"/>
      <c r="F98" s="117"/>
      <c r="G98" s="117"/>
      <c r="H98" s="117"/>
      <c r="I98" s="117"/>
      <c r="J98" s="118">
        <f>J133</f>
        <v>0</v>
      </c>
      <c r="L98" s="115"/>
    </row>
    <row r="99" spans="1:65" s="10" customFormat="1" ht="19.899999999999999" customHeight="1">
      <c r="B99" s="115"/>
      <c r="D99" s="116" t="s">
        <v>124</v>
      </c>
      <c r="E99" s="117"/>
      <c r="F99" s="117"/>
      <c r="G99" s="117"/>
      <c r="H99" s="117"/>
      <c r="I99" s="117"/>
      <c r="J99" s="118">
        <f>J135</f>
        <v>0</v>
      </c>
      <c r="L99" s="115"/>
    </row>
    <row r="100" spans="1:65" s="10" customFormat="1" ht="19.899999999999999" customHeight="1">
      <c r="B100" s="115"/>
      <c r="D100" s="116" t="s">
        <v>125</v>
      </c>
      <c r="E100" s="117"/>
      <c r="F100" s="117"/>
      <c r="G100" s="117"/>
      <c r="H100" s="117"/>
      <c r="I100" s="117"/>
      <c r="J100" s="118">
        <f>J140</f>
        <v>0</v>
      </c>
      <c r="L100" s="115"/>
    </row>
    <row r="101" spans="1:65" s="10" customFormat="1" ht="19.899999999999999" customHeight="1">
      <c r="B101" s="115"/>
      <c r="D101" s="116" t="s">
        <v>126</v>
      </c>
      <c r="E101" s="117"/>
      <c r="F101" s="117"/>
      <c r="G101" s="117"/>
      <c r="H101" s="117"/>
      <c r="I101" s="117"/>
      <c r="J101" s="118">
        <f>J145</f>
        <v>0</v>
      </c>
      <c r="L101" s="115"/>
    </row>
    <row r="102" spans="1:65" s="2" customFormat="1" ht="21.75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3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65" s="2" customFormat="1" ht="6.9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29.25" customHeight="1">
      <c r="A104" s="29"/>
      <c r="B104" s="30"/>
      <c r="C104" s="110" t="s">
        <v>127</v>
      </c>
      <c r="D104" s="29"/>
      <c r="E104" s="29"/>
      <c r="F104" s="29"/>
      <c r="G104" s="29"/>
      <c r="H104" s="29"/>
      <c r="I104" s="29"/>
      <c r="J104" s="119">
        <f>ROUND(J105 + J106 + J107 + J108 + J109 + J110,2)</f>
        <v>0</v>
      </c>
      <c r="K104" s="29"/>
      <c r="L104" s="39"/>
      <c r="N104" s="120" t="s">
        <v>38</v>
      </c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18" customHeight="1">
      <c r="A105" s="29"/>
      <c r="B105" s="121"/>
      <c r="C105" s="122"/>
      <c r="D105" s="228" t="s">
        <v>128</v>
      </c>
      <c r="E105" s="229"/>
      <c r="F105" s="229"/>
      <c r="G105" s="122"/>
      <c r="H105" s="122"/>
      <c r="I105" s="122"/>
      <c r="J105" s="124">
        <v>0</v>
      </c>
      <c r="K105" s="122"/>
      <c r="L105" s="125"/>
      <c r="M105" s="126"/>
      <c r="N105" s="127" t="s">
        <v>40</v>
      </c>
      <c r="O105" s="126"/>
      <c r="P105" s="126"/>
      <c r="Q105" s="126"/>
      <c r="R105" s="126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8" t="s">
        <v>129</v>
      </c>
      <c r="AZ105" s="126"/>
      <c r="BA105" s="126"/>
      <c r="BB105" s="126"/>
      <c r="BC105" s="126"/>
      <c r="BD105" s="126"/>
      <c r="BE105" s="129">
        <f t="shared" ref="BE105:BE110" si="0">IF(N105="základná",J105,0)</f>
        <v>0</v>
      </c>
      <c r="BF105" s="129">
        <f t="shared" ref="BF105:BF110" si="1">IF(N105="znížená",J105,0)</f>
        <v>0</v>
      </c>
      <c r="BG105" s="129">
        <f t="shared" ref="BG105:BG110" si="2">IF(N105="zákl. prenesená",J105,0)</f>
        <v>0</v>
      </c>
      <c r="BH105" s="129">
        <f t="shared" ref="BH105:BH110" si="3">IF(N105="zníž. prenesená",J105,0)</f>
        <v>0</v>
      </c>
      <c r="BI105" s="129">
        <f t="shared" ref="BI105:BI110" si="4">IF(N105="nulová",J105,0)</f>
        <v>0</v>
      </c>
      <c r="BJ105" s="128" t="s">
        <v>130</v>
      </c>
      <c r="BK105" s="126"/>
      <c r="BL105" s="126"/>
      <c r="BM105" s="126"/>
    </row>
    <row r="106" spans="1:65" s="2" customFormat="1" ht="18" customHeight="1">
      <c r="A106" s="29"/>
      <c r="B106" s="121"/>
      <c r="C106" s="122"/>
      <c r="D106" s="228" t="s">
        <v>131</v>
      </c>
      <c r="E106" s="229"/>
      <c r="F106" s="229"/>
      <c r="G106" s="122"/>
      <c r="H106" s="122"/>
      <c r="I106" s="122"/>
      <c r="J106" s="124">
        <v>0</v>
      </c>
      <c r="K106" s="122"/>
      <c r="L106" s="125"/>
      <c r="M106" s="126"/>
      <c r="N106" s="127" t="s">
        <v>40</v>
      </c>
      <c r="O106" s="126"/>
      <c r="P106" s="126"/>
      <c r="Q106" s="126"/>
      <c r="R106" s="126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8" t="s">
        <v>129</v>
      </c>
      <c r="AZ106" s="126"/>
      <c r="BA106" s="126"/>
      <c r="BB106" s="126"/>
      <c r="BC106" s="126"/>
      <c r="BD106" s="126"/>
      <c r="BE106" s="129">
        <f t="shared" si="0"/>
        <v>0</v>
      </c>
      <c r="BF106" s="129">
        <f t="shared" si="1"/>
        <v>0</v>
      </c>
      <c r="BG106" s="129">
        <f t="shared" si="2"/>
        <v>0</v>
      </c>
      <c r="BH106" s="129">
        <f t="shared" si="3"/>
        <v>0</v>
      </c>
      <c r="BI106" s="129">
        <f t="shared" si="4"/>
        <v>0</v>
      </c>
      <c r="BJ106" s="128" t="s">
        <v>130</v>
      </c>
      <c r="BK106" s="126"/>
      <c r="BL106" s="126"/>
      <c r="BM106" s="126"/>
    </row>
    <row r="107" spans="1:65" s="2" customFormat="1" ht="18" customHeight="1">
      <c r="A107" s="29"/>
      <c r="B107" s="121"/>
      <c r="C107" s="122"/>
      <c r="D107" s="228" t="s">
        <v>132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40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129</v>
      </c>
      <c r="AZ107" s="126"/>
      <c r="BA107" s="126"/>
      <c r="BB107" s="126"/>
      <c r="BC107" s="126"/>
      <c r="BD107" s="126"/>
      <c r="BE107" s="129">
        <f t="shared" si="0"/>
        <v>0</v>
      </c>
      <c r="BF107" s="129">
        <f t="shared" si="1"/>
        <v>0</v>
      </c>
      <c r="BG107" s="129">
        <f t="shared" si="2"/>
        <v>0</v>
      </c>
      <c r="BH107" s="129">
        <f t="shared" si="3"/>
        <v>0</v>
      </c>
      <c r="BI107" s="129">
        <f t="shared" si="4"/>
        <v>0</v>
      </c>
      <c r="BJ107" s="128" t="s">
        <v>130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133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40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129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130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134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40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129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130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123" t="s">
        <v>135</v>
      </c>
      <c r="E110" s="122"/>
      <c r="F110" s="122"/>
      <c r="G110" s="122"/>
      <c r="H110" s="122"/>
      <c r="I110" s="122"/>
      <c r="J110" s="124">
        <f>ROUND(J30*T110,2)</f>
        <v>0</v>
      </c>
      <c r="K110" s="122"/>
      <c r="L110" s="125"/>
      <c r="M110" s="126"/>
      <c r="N110" s="127" t="s">
        <v>40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136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130</v>
      </c>
      <c r="BK110" s="126"/>
      <c r="BL110" s="126"/>
      <c r="BM110" s="126"/>
    </row>
    <row r="111" spans="1:65" s="2" customFormat="1" ht="11.25">
      <c r="A111" s="29"/>
      <c r="B111" s="30"/>
      <c r="C111" s="29"/>
      <c r="D111" s="29"/>
      <c r="E111" s="29"/>
      <c r="F111" s="29"/>
      <c r="G111" s="29"/>
      <c r="H111" s="29"/>
      <c r="I111" s="29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65" s="2" customFormat="1" ht="29.25" customHeight="1">
      <c r="A112" s="29"/>
      <c r="B112" s="30"/>
      <c r="C112" s="130" t="s">
        <v>137</v>
      </c>
      <c r="D112" s="100"/>
      <c r="E112" s="100"/>
      <c r="F112" s="100"/>
      <c r="G112" s="100"/>
      <c r="H112" s="100"/>
      <c r="I112" s="100"/>
      <c r="J112" s="131">
        <f>ROUND(J96+J104,2)</f>
        <v>0</v>
      </c>
      <c r="K112" s="100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s="2" customFormat="1" ht="6.95" customHeight="1">
      <c r="A113" s="29"/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7" spans="1:31" s="2" customFormat="1" ht="6.95" customHeight="1">
      <c r="A117" s="29"/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31" s="2" customFormat="1" ht="24.95" customHeight="1">
      <c r="A118" s="29"/>
      <c r="B118" s="30"/>
      <c r="C118" s="18" t="s">
        <v>138</v>
      </c>
      <c r="D118" s="29"/>
      <c r="E118" s="29"/>
      <c r="F118" s="29"/>
      <c r="G118" s="29"/>
      <c r="H118" s="29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6.9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12" customHeight="1">
      <c r="A120" s="29"/>
      <c r="B120" s="30"/>
      <c r="C120" s="24" t="s">
        <v>14</v>
      </c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6.5" customHeight="1">
      <c r="A121" s="29"/>
      <c r="B121" s="30"/>
      <c r="C121" s="29"/>
      <c r="D121" s="29"/>
      <c r="E121" s="224" t="str">
        <f>E7</f>
        <v>Rekonštrukcia mestských chodníkov a spevnených plôch</v>
      </c>
      <c r="F121" s="225"/>
      <c r="G121" s="225"/>
      <c r="H121" s="225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2" customHeight="1">
      <c r="A122" s="29"/>
      <c r="B122" s="30"/>
      <c r="C122" s="24" t="s">
        <v>112</v>
      </c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24.75" customHeight="1">
      <c r="A123" s="29"/>
      <c r="B123" s="30"/>
      <c r="C123" s="29"/>
      <c r="D123" s="29"/>
      <c r="E123" s="189" t="str">
        <f>E9</f>
        <v>05 - Ulica Košicka -  chodnik od ulice Športovej po ulicu Parkovú  (plocha 176m2)</v>
      </c>
      <c r="F123" s="226"/>
      <c r="G123" s="226"/>
      <c r="H123" s="226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6.95" customHeight="1">
      <c r="A124" s="29"/>
      <c r="B124" s="30"/>
      <c r="C124" s="29"/>
      <c r="D124" s="29"/>
      <c r="E124" s="29"/>
      <c r="F124" s="29"/>
      <c r="G124" s="29"/>
      <c r="H124" s="29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12" customHeight="1">
      <c r="A125" s="29"/>
      <c r="B125" s="30"/>
      <c r="C125" s="24" t="s">
        <v>18</v>
      </c>
      <c r="D125" s="29"/>
      <c r="E125" s="29"/>
      <c r="F125" s="22" t="str">
        <f>F12</f>
        <v xml:space="preserve">Trebišov </v>
      </c>
      <c r="G125" s="29"/>
      <c r="H125" s="29"/>
      <c r="I125" s="24" t="s">
        <v>20</v>
      </c>
      <c r="J125" s="52" t="str">
        <f>IF(J12="","",J12)</f>
        <v>13. 8. 2020</v>
      </c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6.95" customHeight="1">
      <c r="A126" s="29"/>
      <c r="B126" s="30"/>
      <c r="C126" s="29"/>
      <c r="D126" s="29"/>
      <c r="E126" s="29"/>
      <c r="F126" s="29"/>
      <c r="G126" s="29"/>
      <c r="H126" s="29"/>
      <c r="I126" s="29"/>
      <c r="J126" s="29"/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15.2" customHeight="1">
      <c r="A127" s="29"/>
      <c r="B127" s="30"/>
      <c r="C127" s="24" t="s">
        <v>22</v>
      </c>
      <c r="D127" s="29"/>
      <c r="E127" s="29"/>
      <c r="F127" s="22" t="str">
        <f>E15</f>
        <v xml:space="preserve">Mesto Trebišov </v>
      </c>
      <c r="G127" s="29"/>
      <c r="H127" s="29"/>
      <c r="I127" s="24" t="s">
        <v>28</v>
      </c>
      <c r="J127" s="27" t="str">
        <f>E21</f>
        <v xml:space="preserve"> </v>
      </c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15.2" customHeight="1">
      <c r="A128" s="29"/>
      <c r="B128" s="30"/>
      <c r="C128" s="24" t="s">
        <v>26</v>
      </c>
      <c r="D128" s="29"/>
      <c r="E128" s="29"/>
      <c r="F128" s="22" t="str">
        <f>IF(E18="","",E18)</f>
        <v>Vyplň údaj</v>
      </c>
      <c r="G128" s="29"/>
      <c r="H128" s="29"/>
      <c r="I128" s="24" t="s">
        <v>32</v>
      </c>
      <c r="J128" s="27" t="str">
        <f>E24</f>
        <v xml:space="preserve"> 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0.35" customHeight="1">
      <c r="A129" s="29"/>
      <c r="B129" s="30"/>
      <c r="C129" s="29"/>
      <c r="D129" s="29"/>
      <c r="E129" s="29"/>
      <c r="F129" s="29"/>
      <c r="G129" s="29"/>
      <c r="H129" s="29"/>
      <c r="I129" s="29"/>
      <c r="J129" s="29"/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11" customFormat="1" ht="29.25" customHeight="1">
      <c r="A130" s="132"/>
      <c r="B130" s="133"/>
      <c r="C130" s="134" t="s">
        <v>139</v>
      </c>
      <c r="D130" s="135" t="s">
        <v>59</v>
      </c>
      <c r="E130" s="135" t="s">
        <v>55</v>
      </c>
      <c r="F130" s="135" t="s">
        <v>56</v>
      </c>
      <c r="G130" s="135" t="s">
        <v>140</v>
      </c>
      <c r="H130" s="135" t="s">
        <v>141</v>
      </c>
      <c r="I130" s="135" t="s">
        <v>142</v>
      </c>
      <c r="J130" s="136" t="s">
        <v>118</v>
      </c>
      <c r="K130" s="137" t="s">
        <v>143</v>
      </c>
      <c r="L130" s="138"/>
      <c r="M130" s="59" t="s">
        <v>1</v>
      </c>
      <c r="N130" s="60" t="s">
        <v>38</v>
      </c>
      <c r="O130" s="60" t="s">
        <v>144</v>
      </c>
      <c r="P130" s="60" t="s">
        <v>145</v>
      </c>
      <c r="Q130" s="60" t="s">
        <v>146</v>
      </c>
      <c r="R130" s="60" t="s">
        <v>147</v>
      </c>
      <c r="S130" s="60" t="s">
        <v>148</v>
      </c>
      <c r="T130" s="61" t="s">
        <v>149</v>
      </c>
      <c r="U130" s="132"/>
      <c r="V130" s="132"/>
      <c r="W130" s="132"/>
      <c r="X130" s="132"/>
      <c r="Y130" s="132"/>
      <c r="Z130" s="132"/>
      <c r="AA130" s="132"/>
      <c r="AB130" s="132"/>
      <c r="AC130" s="132"/>
      <c r="AD130" s="132"/>
      <c r="AE130" s="132"/>
    </row>
    <row r="131" spans="1:65" s="2" customFormat="1" ht="22.9" customHeight="1">
      <c r="A131" s="29"/>
      <c r="B131" s="30"/>
      <c r="C131" s="66" t="s">
        <v>114</v>
      </c>
      <c r="D131" s="29"/>
      <c r="E131" s="29"/>
      <c r="F131" s="29"/>
      <c r="G131" s="29"/>
      <c r="H131" s="29"/>
      <c r="I131" s="29"/>
      <c r="J131" s="139">
        <f>BK131</f>
        <v>0</v>
      </c>
      <c r="K131" s="29"/>
      <c r="L131" s="30"/>
      <c r="M131" s="62"/>
      <c r="N131" s="53"/>
      <c r="O131" s="63"/>
      <c r="P131" s="140">
        <f>P132</f>
        <v>0</v>
      </c>
      <c r="Q131" s="63"/>
      <c r="R131" s="140">
        <f>R132</f>
        <v>26.789540000000002</v>
      </c>
      <c r="S131" s="63"/>
      <c r="T131" s="141">
        <f>T132</f>
        <v>16.071999999999999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T131" s="14" t="s">
        <v>73</v>
      </c>
      <c r="AU131" s="14" t="s">
        <v>120</v>
      </c>
      <c r="BK131" s="142">
        <f>BK132</f>
        <v>0</v>
      </c>
    </row>
    <row r="132" spans="1:65" s="12" customFormat="1" ht="25.9" customHeight="1">
      <c r="B132" s="143"/>
      <c r="D132" s="144" t="s">
        <v>73</v>
      </c>
      <c r="E132" s="145" t="s">
        <v>150</v>
      </c>
      <c r="F132" s="145" t="s">
        <v>151</v>
      </c>
      <c r="I132" s="146"/>
      <c r="J132" s="147">
        <f>BK132</f>
        <v>0</v>
      </c>
      <c r="L132" s="143"/>
      <c r="M132" s="148"/>
      <c r="N132" s="149"/>
      <c r="O132" s="149"/>
      <c r="P132" s="150">
        <f>P133+P135+P140+P145</f>
        <v>0</v>
      </c>
      <c r="Q132" s="149"/>
      <c r="R132" s="150">
        <f>R133+R135+R140+R145</f>
        <v>26.789540000000002</v>
      </c>
      <c r="S132" s="149"/>
      <c r="T132" s="151">
        <f>T133+T135+T140+T145</f>
        <v>16.071999999999999</v>
      </c>
      <c r="AR132" s="144" t="s">
        <v>82</v>
      </c>
      <c r="AT132" s="152" t="s">
        <v>73</v>
      </c>
      <c r="AU132" s="152" t="s">
        <v>74</v>
      </c>
      <c r="AY132" s="144" t="s">
        <v>152</v>
      </c>
      <c r="BK132" s="153">
        <f>BK133+BK135+BK140+BK145</f>
        <v>0</v>
      </c>
    </row>
    <row r="133" spans="1:65" s="12" customFormat="1" ht="22.9" customHeight="1">
      <c r="B133" s="143"/>
      <c r="D133" s="144" t="s">
        <v>73</v>
      </c>
      <c r="E133" s="154" t="s">
        <v>82</v>
      </c>
      <c r="F133" s="154" t="s">
        <v>153</v>
      </c>
      <c r="I133" s="146"/>
      <c r="J133" s="155">
        <f>BK133</f>
        <v>0</v>
      </c>
      <c r="L133" s="143"/>
      <c r="M133" s="148"/>
      <c r="N133" s="149"/>
      <c r="O133" s="149"/>
      <c r="P133" s="150">
        <f>P134</f>
        <v>0</v>
      </c>
      <c r="Q133" s="149"/>
      <c r="R133" s="150">
        <f>R134</f>
        <v>0</v>
      </c>
      <c r="S133" s="149"/>
      <c r="T133" s="151">
        <f>T134</f>
        <v>16.071999999999999</v>
      </c>
      <c r="AR133" s="144" t="s">
        <v>82</v>
      </c>
      <c r="AT133" s="152" t="s">
        <v>73</v>
      </c>
      <c r="AU133" s="152" t="s">
        <v>82</v>
      </c>
      <c r="AY133" s="144" t="s">
        <v>152</v>
      </c>
      <c r="BK133" s="153">
        <f>BK134</f>
        <v>0</v>
      </c>
    </row>
    <row r="134" spans="1:65" s="2" customFormat="1" ht="24.2" customHeight="1">
      <c r="A134" s="29"/>
      <c r="B134" s="121"/>
      <c r="C134" s="156" t="s">
        <v>82</v>
      </c>
      <c r="D134" s="156" t="s">
        <v>154</v>
      </c>
      <c r="E134" s="157" t="s">
        <v>155</v>
      </c>
      <c r="F134" s="158" t="s">
        <v>156</v>
      </c>
      <c r="G134" s="159" t="s">
        <v>157</v>
      </c>
      <c r="H134" s="160">
        <v>164</v>
      </c>
      <c r="I134" s="161"/>
      <c r="J134" s="160">
        <f>ROUND(I134*H134,3)</f>
        <v>0</v>
      </c>
      <c r="K134" s="162"/>
      <c r="L134" s="30"/>
      <c r="M134" s="163" t="s">
        <v>1</v>
      </c>
      <c r="N134" s="164" t="s">
        <v>40</v>
      </c>
      <c r="O134" s="55"/>
      <c r="P134" s="165">
        <f>O134*H134</f>
        <v>0</v>
      </c>
      <c r="Q134" s="165">
        <v>0</v>
      </c>
      <c r="R134" s="165">
        <f>Q134*H134</f>
        <v>0</v>
      </c>
      <c r="S134" s="165">
        <v>9.8000000000000004E-2</v>
      </c>
      <c r="T134" s="166">
        <f>S134*H134</f>
        <v>16.071999999999999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7" t="s">
        <v>158</v>
      </c>
      <c r="AT134" s="167" t="s">
        <v>154</v>
      </c>
      <c r="AU134" s="167" t="s">
        <v>130</v>
      </c>
      <c r="AY134" s="14" t="s">
        <v>152</v>
      </c>
      <c r="BE134" s="168">
        <f>IF(N134="základná",J134,0)</f>
        <v>0</v>
      </c>
      <c r="BF134" s="168">
        <f>IF(N134="znížená",J134,0)</f>
        <v>0</v>
      </c>
      <c r="BG134" s="168">
        <f>IF(N134="zákl. prenesená",J134,0)</f>
        <v>0</v>
      </c>
      <c r="BH134" s="168">
        <f>IF(N134="zníž. prenesená",J134,0)</f>
        <v>0</v>
      </c>
      <c r="BI134" s="168">
        <f>IF(N134="nulová",J134,0)</f>
        <v>0</v>
      </c>
      <c r="BJ134" s="14" t="s">
        <v>130</v>
      </c>
      <c r="BK134" s="169">
        <f>ROUND(I134*H134,3)</f>
        <v>0</v>
      </c>
      <c r="BL134" s="14" t="s">
        <v>158</v>
      </c>
      <c r="BM134" s="167" t="s">
        <v>236</v>
      </c>
    </row>
    <row r="135" spans="1:65" s="12" customFormat="1" ht="22.9" customHeight="1">
      <c r="B135" s="143"/>
      <c r="D135" s="144" t="s">
        <v>73</v>
      </c>
      <c r="E135" s="154" t="s">
        <v>171</v>
      </c>
      <c r="F135" s="154" t="s">
        <v>180</v>
      </c>
      <c r="I135" s="146"/>
      <c r="J135" s="155">
        <f>BK135</f>
        <v>0</v>
      </c>
      <c r="L135" s="143"/>
      <c r="M135" s="148"/>
      <c r="N135" s="149"/>
      <c r="O135" s="149"/>
      <c r="P135" s="150">
        <f>SUM(P136:P139)</f>
        <v>0</v>
      </c>
      <c r="Q135" s="149"/>
      <c r="R135" s="150">
        <f>SUM(R136:R139)</f>
        <v>26.789540000000002</v>
      </c>
      <c r="S135" s="149"/>
      <c r="T135" s="151">
        <f>SUM(T136:T139)</f>
        <v>0</v>
      </c>
      <c r="AR135" s="144" t="s">
        <v>82</v>
      </c>
      <c r="AT135" s="152" t="s">
        <v>73</v>
      </c>
      <c r="AU135" s="152" t="s">
        <v>82</v>
      </c>
      <c r="AY135" s="144" t="s">
        <v>152</v>
      </c>
      <c r="BK135" s="153">
        <f>SUM(BK136:BK139)</f>
        <v>0</v>
      </c>
    </row>
    <row r="136" spans="1:65" s="2" customFormat="1" ht="37.9" customHeight="1">
      <c r="A136" s="29"/>
      <c r="B136" s="121"/>
      <c r="C136" s="156" t="s">
        <v>130</v>
      </c>
      <c r="D136" s="156" t="s">
        <v>154</v>
      </c>
      <c r="E136" s="157" t="s">
        <v>329</v>
      </c>
      <c r="F136" s="158" t="s">
        <v>330</v>
      </c>
      <c r="G136" s="159" t="s">
        <v>157</v>
      </c>
      <c r="H136" s="160">
        <v>6</v>
      </c>
      <c r="I136" s="161"/>
      <c r="J136" s="160">
        <f>ROUND(I136*H136,3)</f>
        <v>0</v>
      </c>
      <c r="K136" s="162"/>
      <c r="L136" s="30"/>
      <c r="M136" s="163" t="s">
        <v>1</v>
      </c>
      <c r="N136" s="164" t="s">
        <v>40</v>
      </c>
      <c r="O136" s="55"/>
      <c r="P136" s="165">
        <f>O136*H136</f>
        <v>0</v>
      </c>
      <c r="Q136" s="165">
        <v>0.22763</v>
      </c>
      <c r="R136" s="165">
        <f>Q136*H136</f>
        <v>1.36578</v>
      </c>
      <c r="S136" s="165">
        <v>0</v>
      </c>
      <c r="T136" s="166">
        <f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158</v>
      </c>
      <c r="AT136" s="167" t="s">
        <v>154</v>
      </c>
      <c r="AU136" s="167" t="s">
        <v>130</v>
      </c>
      <c r="AY136" s="14" t="s">
        <v>152</v>
      </c>
      <c r="BE136" s="168">
        <f>IF(N136="základná",J136,0)</f>
        <v>0</v>
      </c>
      <c r="BF136" s="168">
        <f>IF(N136="znížená",J136,0)</f>
        <v>0</v>
      </c>
      <c r="BG136" s="168">
        <f>IF(N136="zákl. prenesená",J136,0)</f>
        <v>0</v>
      </c>
      <c r="BH136" s="168">
        <f>IF(N136="zníž. prenesená",J136,0)</f>
        <v>0</v>
      </c>
      <c r="BI136" s="168">
        <f>IF(N136="nulová",J136,0)</f>
        <v>0</v>
      </c>
      <c r="BJ136" s="14" t="s">
        <v>130</v>
      </c>
      <c r="BK136" s="169">
        <f>ROUND(I136*H136,3)</f>
        <v>0</v>
      </c>
      <c r="BL136" s="14" t="s">
        <v>158</v>
      </c>
      <c r="BM136" s="167" t="s">
        <v>331</v>
      </c>
    </row>
    <row r="137" spans="1:65" s="2" customFormat="1" ht="24.2" customHeight="1">
      <c r="A137" s="29"/>
      <c r="B137" s="121"/>
      <c r="C137" s="156" t="s">
        <v>164</v>
      </c>
      <c r="D137" s="156" t="s">
        <v>154</v>
      </c>
      <c r="E137" s="157" t="s">
        <v>182</v>
      </c>
      <c r="F137" s="158" t="s">
        <v>183</v>
      </c>
      <c r="G137" s="159" t="s">
        <v>157</v>
      </c>
      <c r="H137" s="160">
        <v>68</v>
      </c>
      <c r="I137" s="161"/>
      <c r="J137" s="160">
        <f>ROUND(I137*H137,3)</f>
        <v>0</v>
      </c>
      <c r="K137" s="162"/>
      <c r="L137" s="30"/>
      <c r="M137" s="163" t="s">
        <v>1</v>
      </c>
      <c r="N137" s="164" t="s">
        <v>40</v>
      </c>
      <c r="O137" s="55"/>
      <c r="P137" s="165">
        <f>O137*H137</f>
        <v>0</v>
      </c>
      <c r="Q137" s="165">
        <v>0.10434</v>
      </c>
      <c r="R137" s="165">
        <f>Q137*H137</f>
        <v>7.0951200000000005</v>
      </c>
      <c r="S137" s="165">
        <v>0</v>
      </c>
      <c r="T137" s="166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158</v>
      </c>
      <c r="AT137" s="167" t="s">
        <v>154</v>
      </c>
      <c r="AU137" s="167" t="s">
        <v>130</v>
      </c>
      <c r="AY137" s="14" t="s">
        <v>152</v>
      </c>
      <c r="BE137" s="168">
        <f>IF(N137="základná",J137,0)</f>
        <v>0</v>
      </c>
      <c r="BF137" s="168">
        <f>IF(N137="znížená",J137,0)</f>
        <v>0</v>
      </c>
      <c r="BG137" s="168">
        <f>IF(N137="zákl. prenesená",J137,0)</f>
        <v>0</v>
      </c>
      <c r="BH137" s="168">
        <f>IF(N137="zníž. prenesená",J137,0)</f>
        <v>0</v>
      </c>
      <c r="BI137" s="168">
        <f>IF(N137="nulová",J137,0)</f>
        <v>0</v>
      </c>
      <c r="BJ137" s="14" t="s">
        <v>130</v>
      </c>
      <c r="BK137" s="169">
        <f>ROUND(I137*H137,3)</f>
        <v>0</v>
      </c>
      <c r="BL137" s="14" t="s">
        <v>158</v>
      </c>
      <c r="BM137" s="167" t="s">
        <v>266</v>
      </c>
    </row>
    <row r="138" spans="1:65" s="2" customFormat="1" ht="24.2" customHeight="1">
      <c r="A138" s="29"/>
      <c r="B138" s="121"/>
      <c r="C138" s="156" t="s">
        <v>158</v>
      </c>
      <c r="D138" s="156" t="s">
        <v>154</v>
      </c>
      <c r="E138" s="157" t="s">
        <v>186</v>
      </c>
      <c r="F138" s="158" t="s">
        <v>187</v>
      </c>
      <c r="G138" s="159" t="s">
        <v>157</v>
      </c>
      <c r="H138" s="160">
        <v>176</v>
      </c>
      <c r="I138" s="161"/>
      <c r="J138" s="160">
        <f>ROUND(I138*H138,3)</f>
        <v>0</v>
      </c>
      <c r="K138" s="162"/>
      <c r="L138" s="30"/>
      <c r="M138" s="163" t="s">
        <v>1</v>
      </c>
      <c r="N138" s="164" t="s">
        <v>40</v>
      </c>
      <c r="O138" s="55"/>
      <c r="P138" s="165">
        <f>O138*H138</f>
        <v>0</v>
      </c>
      <c r="Q138" s="165">
        <v>4.0999999999999999E-4</v>
      </c>
      <c r="R138" s="165">
        <f>Q138*H138</f>
        <v>7.2160000000000002E-2</v>
      </c>
      <c r="S138" s="165">
        <v>0</v>
      </c>
      <c r="T138" s="166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158</v>
      </c>
      <c r="AT138" s="167" t="s">
        <v>154</v>
      </c>
      <c r="AU138" s="167" t="s">
        <v>130</v>
      </c>
      <c r="AY138" s="14" t="s">
        <v>152</v>
      </c>
      <c r="BE138" s="168">
        <f>IF(N138="základná",J138,0)</f>
        <v>0</v>
      </c>
      <c r="BF138" s="168">
        <f>IF(N138="znížená",J138,0)</f>
        <v>0</v>
      </c>
      <c r="BG138" s="168">
        <f>IF(N138="zákl. prenesená",J138,0)</f>
        <v>0</v>
      </c>
      <c r="BH138" s="168">
        <f>IF(N138="zníž. prenesená",J138,0)</f>
        <v>0</v>
      </c>
      <c r="BI138" s="168">
        <f>IF(N138="nulová",J138,0)</f>
        <v>0</v>
      </c>
      <c r="BJ138" s="14" t="s">
        <v>130</v>
      </c>
      <c r="BK138" s="169">
        <f>ROUND(I138*H138,3)</f>
        <v>0</v>
      </c>
      <c r="BL138" s="14" t="s">
        <v>158</v>
      </c>
      <c r="BM138" s="167" t="s">
        <v>267</v>
      </c>
    </row>
    <row r="139" spans="1:65" s="2" customFormat="1" ht="24.2" customHeight="1">
      <c r="A139" s="29"/>
      <c r="B139" s="121"/>
      <c r="C139" s="156" t="s">
        <v>171</v>
      </c>
      <c r="D139" s="156" t="s">
        <v>154</v>
      </c>
      <c r="E139" s="157" t="s">
        <v>190</v>
      </c>
      <c r="F139" s="158" t="s">
        <v>191</v>
      </c>
      <c r="G139" s="159" t="s">
        <v>157</v>
      </c>
      <c r="H139" s="160">
        <v>176</v>
      </c>
      <c r="I139" s="161"/>
      <c r="J139" s="160">
        <f>ROUND(I139*H139,3)</f>
        <v>0</v>
      </c>
      <c r="K139" s="162"/>
      <c r="L139" s="30"/>
      <c r="M139" s="163" t="s">
        <v>1</v>
      </c>
      <c r="N139" s="164" t="s">
        <v>40</v>
      </c>
      <c r="O139" s="55"/>
      <c r="P139" s="165">
        <f>O139*H139</f>
        <v>0</v>
      </c>
      <c r="Q139" s="165">
        <v>0.10373</v>
      </c>
      <c r="R139" s="165">
        <f>Q139*H139</f>
        <v>18.25648</v>
      </c>
      <c r="S139" s="165">
        <v>0</v>
      </c>
      <c r="T139" s="166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158</v>
      </c>
      <c r="AT139" s="167" t="s">
        <v>154</v>
      </c>
      <c r="AU139" s="167" t="s">
        <v>130</v>
      </c>
      <c r="AY139" s="14" t="s">
        <v>152</v>
      </c>
      <c r="BE139" s="168">
        <f>IF(N139="základná",J139,0)</f>
        <v>0</v>
      </c>
      <c r="BF139" s="168">
        <f>IF(N139="znížená",J139,0)</f>
        <v>0</v>
      </c>
      <c r="BG139" s="168">
        <f>IF(N139="zákl. prenesená",J139,0)</f>
        <v>0</v>
      </c>
      <c r="BH139" s="168">
        <f>IF(N139="zníž. prenesená",J139,0)</f>
        <v>0</v>
      </c>
      <c r="BI139" s="168">
        <f>IF(N139="nulová",J139,0)</f>
        <v>0</v>
      </c>
      <c r="BJ139" s="14" t="s">
        <v>130</v>
      </c>
      <c r="BK139" s="169">
        <f>ROUND(I139*H139,3)</f>
        <v>0</v>
      </c>
      <c r="BL139" s="14" t="s">
        <v>158</v>
      </c>
      <c r="BM139" s="167" t="s">
        <v>269</v>
      </c>
    </row>
    <row r="140" spans="1:65" s="12" customFormat="1" ht="22.9" customHeight="1">
      <c r="B140" s="143"/>
      <c r="D140" s="144" t="s">
        <v>73</v>
      </c>
      <c r="E140" s="154" t="s">
        <v>189</v>
      </c>
      <c r="F140" s="154" t="s">
        <v>193</v>
      </c>
      <c r="I140" s="146"/>
      <c r="J140" s="155">
        <f>BK140</f>
        <v>0</v>
      </c>
      <c r="L140" s="143"/>
      <c r="M140" s="148"/>
      <c r="N140" s="149"/>
      <c r="O140" s="149"/>
      <c r="P140" s="150">
        <f>SUM(P141:P144)</f>
        <v>0</v>
      </c>
      <c r="Q140" s="149"/>
      <c r="R140" s="150">
        <f>SUM(R141:R144)</f>
        <v>0</v>
      </c>
      <c r="S140" s="149"/>
      <c r="T140" s="151">
        <f>SUM(T141:T144)</f>
        <v>0</v>
      </c>
      <c r="AR140" s="144" t="s">
        <v>82</v>
      </c>
      <c r="AT140" s="152" t="s">
        <v>73</v>
      </c>
      <c r="AU140" s="152" t="s">
        <v>82</v>
      </c>
      <c r="AY140" s="144" t="s">
        <v>152</v>
      </c>
      <c r="BK140" s="153">
        <f>SUM(BK141:BK144)</f>
        <v>0</v>
      </c>
    </row>
    <row r="141" spans="1:65" s="2" customFormat="1" ht="24.2" customHeight="1">
      <c r="A141" s="29"/>
      <c r="B141" s="121"/>
      <c r="C141" s="156" t="s">
        <v>176</v>
      </c>
      <c r="D141" s="156" t="s">
        <v>154</v>
      </c>
      <c r="E141" s="157" t="s">
        <v>285</v>
      </c>
      <c r="F141" s="158" t="s">
        <v>286</v>
      </c>
      <c r="G141" s="159" t="s">
        <v>157</v>
      </c>
      <c r="H141" s="160">
        <v>176</v>
      </c>
      <c r="I141" s="161"/>
      <c r="J141" s="160">
        <f>ROUND(I141*H141,3)</f>
        <v>0</v>
      </c>
      <c r="K141" s="162"/>
      <c r="L141" s="30"/>
      <c r="M141" s="163" t="s">
        <v>1</v>
      </c>
      <c r="N141" s="164" t="s">
        <v>40</v>
      </c>
      <c r="O141" s="55"/>
      <c r="P141" s="165">
        <f>O141*H141</f>
        <v>0</v>
      </c>
      <c r="Q141" s="165">
        <v>0</v>
      </c>
      <c r="R141" s="165">
        <f>Q141*H141</f>
        <v>0</v>
      </c>
      <c r="S141" s="165">
        <v>0</v>
      </c>
      <c r="T141" s="166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158</v>
      </c>
      <c r="AT141" s="167" t="s">
        <v>154</v>
      </c>
      <c r="AU141" s="167" t="s">
        <v>130</v>
      </c>
      <c r="AY141" s="14" t="s">
        <v>152</v>
      </c>
      <c r="BE141" s="168">
        <f>IF(N141="základná",J141,0)</f>
        <v>0</v>
      </c>
      <c r="BF141" s="168">
        <f>IF(N141="znížená",J141,0)</f>
        <v>0</v>
      </c>
      <c r="BG141" s="168">
        <f>IF(N141="zákl. prenesená",J141,0)</f>
        <v>0</v>
      </c>
      <c r="BH141" s="168">
        <f>IF(N141="zníž. prenesená",J141,0)</f>
        <v>0</v>
      </c>
      <c r="BI141" s="168">
        <f>IF(N141="nulová",J141,0)</f>
        <v>0</v>
      </c>
      <c r="BJ141" s="14" t="s">
        <v>130</v>
      </c>
      <c r="BK141" s="169">
        <f>ROUND(I141*H141,3)</f>
        <v>0</v>
      </c>
      <c r="BL141" s="14" t="s">
        <v>158</v>
      </c>
      <c r="BM141" s="167" t="s">
        <v>287</v>
      </c>
    </row>
    <row r="142" spans="1:65" s="2" customFormat="1" ht="24.2" customHeight="1">
      <c r="A142" s="29"/>
      <c r="B142" s="121"/>
      <c r="C142" s="156" t="s">
        <v>181</v>
      </c>
      <c r="D142" s="156" t="s">
        <v>154</v>
      </c>
      <c r="E142" s="157" t="s">
        <v>213</v>
      </c>
      <c r="F142" s="158" t="s">
        <v>214</v>
      </c>
      <c r="G142" s="159" t="s">
        <v>215</v>
      </c>
      <c r="H142" s="160">
        <v>16.071999999999999</v>
      </c>
      <c r="I142" s="161"/>
      <c r="J142" s="160">
        <f>ROUND(I142*H142,3)</f>
        <v>0</v>
      </c>
      <c r="K142" s="162"/>
      <c r="L142" s="30"/>
      <c r="M142" s="163" t="s">
        <v>1</v>
      </c>
      <c r="N142" s="164" t="s">
        <v>40</v>
      </c>
      <c r="O142" s="55"/>
      <c r="P142" s="165">
        <f>O142*H142</f>
        <v>0</v>
      </c>
      <c r="Q142" s="165">
        <v>0</v>
      </c>
      <c r="R142" s="165">
        <f>Q142*H142</f>
        <v>0</v>
      </c>
      <c r="S142" s="165">
        <v>0</v>
      </c>
      <c r="T142" s="166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158</v>
      </c>
      <c r="AT142" s="167" t="s">
        <v>154</v>
      </c>
      <c r="AU142" s="167" t="s">
        <v>130</v>
      </c>
      <c r="AY142" s="14" t="s">
        <v>152</v>
      </c>
      <c r="BE142" s="168">
        <f>IF(N142="základná",J142,0)</f>
        <v>0</v>
      </c>
      <c r="BF142" s="168">
        <f>IF(N142="znížená",J142,0)</f>
        <v>0</v>
      </c>
      <c r="BG142" s="168">
        <f>IF(N142="zákl. prenesená",J142,0)</f>
        <v>0</v>
      </c>
      <c r="BH142" s="168">
        <f>IF(N142="zníž. prenesená",J142,0)</f>
        <v>0</v>
      </c>
      <c r="BI142" s="168">
        <f>IF(N142="nulová",J142,0)</f>
        <v>0</v>
      </c>
      <c r="BJ142" s="14" t="s">
        <v>130</v>
      </c>
      <c r="BK142" s="169">
        <f>ROUND(I142*H142,3)</f>
        <v>0</v>
      </c>
      <c r="BL142" s="14" t="s">
        <v>158</v>
      </c>
      <c r="BM142" s="167" t="s">
        <v>333</v>
      </c>
    </row>
    <row r="143" spans="1:65" s="2" customFormat="1" ht="24.2" customHeight="1">
      <c r="A143" s="29"/>
      <c r="B143" s="121"/>
      <c r="C143" s="156" t="s">
        <v>185</v>
      </c>
      <c r="D143" s="156" t="s">
        <v>154</v>
      </c>
      <c r="E143" s="157" t="s">
        <v>218</v>
      </c>
      <c r="F143" s="158" t="s">
        <v>219</v>
      </c>
      <c r="G143" s="159" t="s">
        <v>215</v>
      </c>
      <c r="H143" s="160">
        <v>16.071999999999999</v>
      </c>
      <c r="I143" s="161"/>
      <c r="J143" s="160">
        <f>ROUND(I143*H143,3)</f>
        <v>0</v>
      </c>
      <c r="K143" s="162"/>
      <c r="L143" s="30"/>
      <c r="M143" s="163" t="s">
        <v>1</v>
      </c>
      <c r="N143" s="164" t="s">
        <v>40</v>
      </c>
      <c r="O143" s="55"/>
      <c r="P143" s="165">
        <f>O143*H143</f>
        <v>0</v>
      </c>
      <c r="Q143" s="165">
        <v>0</v>
      </c>
      <c r="R143" s="165">
        <f>Q143*H143</f>
        <v>0</v>
      </c>
      <c r="S143" s="165">
        <v>0</v>
      </c>
      <c r="T143" s="166">
        <f>S143*H143</f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158</v>
      </c>
      <c r="AT143" s="167" t="s">
        <v>154</v>
      </c>
      <c r="AU143" s="167" t="s">
        <v>130</v>
      </c>
      <c r="AY143" s="14" t="s">
        <v>152</v>
      </c>
      <c r="BE143" s="168">
        <f>IF(N143="základná",J143,0)</f>
        <v>0</v>
      </c>
      <c r="BF143" s="168">
        <f>IF(N143="znížená",J143,0)</f>
        <v>0</v>
      </c>
      <c r="BG143" s="168">
        <f>IF(N143="zákl. prenesená",J143,0)</f>
        <v>0</v>
      </c>
      <c r="BH143" s="168">
        <f>IF(N143="zníž. prenesená",J143,0)</f>
        <v>0</v>
      </c>
      <c r="BI143" s="168">
        <f>IF(N143="nulová",J143,0)</f>
        <v>0</v>
      </c>
      <c r="BJ143" s="14" t="s">
        <v>130</v>
      </c>
      <c r="BK143" s="169">
        <f>ROUND(I143*H143,3)</f>
        <v>0</v>
      </c>
      <c r="BL143" s="14" t="s">
        <v>158</v>
      </c>
      <c r="BM143" s="167" t="s">
        <v>334</v>
      </c>
    </row>
    <row r="144" spans="1:65" s="2" customFormat="1" ht="24.2" customHeight="1">
      <c r="A144" s="29"/>
      <c r="B144" s="121"/>
      <c r="C144" s="156" t="s">
        <v>189</v>
      </c>
      <c r="D144" s="156" t="s">
        <v>154</v>
      </c>
      <c r="E144" s="157" t="s">
        <v>222</v>
      </c>
      <c r="F144" s="158" t="s">
        <v>223</v>
      </c>
      <c r="G144" s="159" t="s">
        <v>215</v>
      </c>
      <c r="H144" s="160">
        <v>16.071999999999999</v>
      </c>
      <c r="I144" s="161"/>
      <c r="J144" s="160">
        <f>ROUND(I144*H144,3)</f>
        <v>0</v>
      </c>
      <c r="K144" s="162"/>
      <c r="L144" s="30"/>
      <c r="M144" s="163" t="s">
        <v>1</v>
      </c>
      <c r="N144" s="164" t="s">
        <v>40</v>
      </c>
      <c r="O144" s="55"/>
      <c r="P144" s="165">
        <f>O144*H144</f>
        <v>0</v>
      </c>
      <c r="Q144" s="165">
        <v>0</v>
      </c>
      <c r="R144" s="165">
        <f>Q144*H144</f>
        <v>0</v>
      </c>
      <c r="S144" s="165">
        <v>0</v>
      </c>
      <c r="T144" s="166">
        <f>S144*H144</f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7" t="s">
        <v>158</v>
      </c>
      <c r="AT144" s="167" t="s">
        <v>154</v>
      </c>
      <c r="AU144" s="167" t="s">
        <v>130</v>
      </c>
      <c r="AY144" s="14" t="s">
        <v>152</v>
      </c>
      <c r="BE144" s="168">
        <f>IF(N144="základná",J144,0)</f>
        <v>0</v>
      </c>
      <c r="BF144" s="168">
        <f>IF(N144="znížená",J144,0)</f>
        <v>0</v>
      </c>
      <c r="BG144" s="168">
        <f>IF(N144="zákl. prenesená",J144,0)</f>
        <v>0</v>
      </c>
      <c r="BH144" s="168">
        <f>IF(N144="zníž. prenesená",J144,0)</f>
        <v>0</v>
      </c>
      <c r="BI144" s="168">
        <f>IF(N144="nulová",J144,0)</f>
        <v>0</v>
      </c>
      <c r="BJ144" s="14" t="s">
        <v>130</v>
      </c>
      <c r="BK144" s="169">
        <f>ROUND(I144*H144,3)</f>
        <v>0</v>
      </c>
      <c r="BL144" s="14" t="s">
        <v>158</v>
      </c>
      <c r="BM144" s="167" t="s">
        <v>335</v>
      </c>
    </row>
    <row r="145" spans="1:65" s="12" customFormat="1" ht="22.9" customHeight="1">
      <c r="B145" s="143"/>
      <c r="D145" s="144" t="s">
        <v>73</v>
      </c>
      <c r="E145" s="154" t="s">
        <v>225</v>
      </c>
      <c r="F145" s="154" t="s">
        <v>226</v>
      </c>
      <c r="I145" s="146"/>
      <c r="J145" s="155">
        <f>BK145</f>
        <v>0</v>
      </c>
      <c r="L145" s="143"/>
      <c r="M145" s="148"/>
      <c r="N145" s="149"/>
      <c r="O145" s="149"/>
      <c r="P145" s="150">
        <f>P146</f>
        <v>0</v>
      </c>
      <c r="Q145" s="149"/>
      <c r="R145" s="150">
        <f>R146</f>
        <v>0</v>
      </c>
      <c r="S145" s="149"/>
      <c r="T145" s="151">
        <f>T146</f>
        <v>0</v>
      </c>
      <c r="AR145" s="144" t="s">
        <v>82</v>
      </c>
      <c r="AT145" s="152" t="s">
        <v>73</v>
      </c>
      <c r="AU145" s="152" t="s">
        <v>82</v>
      </c>
      <c r="AY145" s="144" t="s">
        <v>152</v>
      </c>
      <c r="BK145" s="153">
        <f>BK146</f>
        <v>0</v>
      </c>
    </row>
    <row r="146" spans="1:65" s="2" customFormat="1" ht="24.2" customHeight="1">
      <c r="A146" s="29"/>
      <c r="B146" s="121"/>
      <c r="C146" s="156" t="s">
        <v>108</v>
      </c>
      <c r="D146" s="156" t="s">
        <v>154</v>
      </c>
      <c r="E146" s="157" t="s">
        <v>228</v>
      </c>
      <c r="F146" s="158" t="s">
        <v>229</v>
      </c>
      <c r="G146" s="159" t="s">
        <v>215</v>
      </c>
      <c r="H146" s="160">
        <v>26.79</v>
      </c>
      <c r="I146" s="161"/>
      <c r="J146" s="160">
        <f>ROUND(I146*H146,3)</f>
        <v>0</v>
      </c>
      <c r="K146" s="162"/>
      <c r="L146" s="30"/>
      <c r="M146" s="180" t="s">
        <v>1</v>
      </c>
      <c r="N146" s="181" t="s">
        <v>40</v>
      </c>
      <c r="O146" s="182"/>
      <c r="P146" s="183">
        <f>O146*H146</f>
        <v>0</v>
      </c>
      <c r="Q146" s="183">
        <v>0</v>
      </c>
      <c r="R146" s="183">
        <f>Q146*H146</f>
        <v>0</v>
      </c>
      <c r="S146" s="183">
        <v>0</v>
      </c>
      <c r="T146" s="184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7" t="s">
        <v>158</v>
      </c>
      <c r="AT146" s="167" t="s">
        <v>154</v>
      </c>
      <c r="AU146" s="167" t="s">
        <v>130</v>
      </c>
      <c r="AY146" s="14" t="s">
        <v>152</v>
      </c>
      <c r="BE146" s="168">
        <f>IF(N146="základná",J146,0)</f>
        <v>0</v>
      </c>
      <c r="BF146" s="168">
        <f>IF(N146="znížená",J146,0)</f>
        <v>0</v>
      </c>
      <c r="BG146" s="168">
        <f>IF(N146="zákl. prenesená",J146,0)</f>
        <v>0</v>
      </c>
      <c r="BH146" s="168">
        <f>IF(N146="zníž. prenesená",J146,0)</f>
        <v>0</v>
      </c>
      <c r="BI146" s="168">
        <f>IF(N146="nulová",J146,0)</f>
        <v>0</v>
      </c>
      <c r="BJ146" s="14" t="s">
        <v>130</v>
      </c>
      <c r="BK146" s="169">
        <f>ROUND(I146*H146,3)</f>
        <v>0</v>
      </c>
      <c r="BL146" s="14" t="s">
        <v>158</v>
      </c>
      <c r="BM146" s="167" t="s">
        <v>295</v>
      </c>
    </row>
    <row r="147" spans="1:65" s="2" customFormat="1" ht="6.95" customHeight="1">
      <c r="A147" s="29"/>
      <c r="B147" s="44"/>
      <c r="C147" s="45"/>
      <c r="D147" s="45"/>
      <c r="E147" s="45"/>
      <c r="F147" s="45"/>
      <c r="G147" s="45"/>
      <c r="H147" s="45"/>
      <c r="I147" s="45"/>
      <c r="J147" s="45"/>
      <c r="K147" s="45"/>
      <c r="L147" s="30"/>
      <c r="M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</row>
  </sheetData>
  <autoFilter ref="C130:K146"/>
  <mergeCells count="14">
    <mergeCell ref="D109:F109"/>
    <mergeCell ref="E121:H121"/>
    <mergeCell ref="E123:H123"/>
    <mergeCell ref="L2:V2"/>
    <mergeCell ref="E87:H87"/>
    <mergeCell ref="D105:F105"/>
    <mergeCell ref="D106:F106"/>
    <mergeCell ref="D107:F107"/>
    <mergeCell ref="D108:F108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9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1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4" t="s">
        <v>98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74</v>
      </c>
    </row>
    <row r="4" spans="1:46" s="1" customFormat="1" ht="24.95" customHeight="1">
      <c r="B4" s="17"/>
      <c r="D4" s="18" t="s">
        <v>111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Rekonštrukcia mestských chodníkov a spevnených plôch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112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customHeight="1">
      <c r="A9" s="29"/>
      <c r="B9" s="30"/>
      <c r="C9" s="29"/>
      <c r="D9" s="29"/>
      <c r="E9" s="189" t="s">
        <v>336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13. 8. 2020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24</v>
      </c>
      <c r="F15" s="29"/>
      <c r="G15" s="29"/>
      <c r="H15" s="29"/>
      <c r="I15" s="24" t="s">
        <v>25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195"/>
      <c r="G18" s="195"/>
      <c r="H18" s="195"/>
      <c r="I18" s="24" t="s">
        <v>25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33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00" t="s">
        <v>1</v>
      </c>
      <c r="F27" s="200"/>
      <c r="G27" s="200"/>
      <c r="H27" s="200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114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115</v>
      </c>
      <c r="E31" s="29"/>
      <c r="F31" s="29"/>
      <c r="G31" s="29"/>
      <c r="H31" s="29"/>
      <c r="I31" s="29"/>
      <c r="J31" s="94">
        <f>J105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34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36</v>
      </c>
      <c r="G34" s="29"/>
      <c r="H34" s="29"/>
      <c r="I34" s="33" t="s">
        <v>35</v>
      </c>
      <c r="J34" s="33" t="s">
        <v>37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38</v>
      </c>
      <c r="E35" s="24" t="s">
        <v>39</v>
      </c>
      <c r="F35" s="98">
        <f>ROUND((SUM(BE105:BE112) + SUM(BE132:BE158)),  2)</f>
        <v>0</v>
      </c>
      <c r="G35" s="29"/>
      <c r="H35" s="29"/>
      <c r="I35" s="99">
        <v>0.2</v>
      </c>
      <c r="J35" s="98">
        <f>ROUND(((SUM(BE105:BE112) + SUM(BE132:BE158))*I35),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40</v>
      </c>
      <c r="F36" s="98">
        <f>ROUND((SUM(BF105:BF112) + SUM(BF132:BF158)),  2)</f>
        <v>0</v>
      </c>
      <c r="G36" s="29"/>
      <c r="H36" s="29"/>
      <c r="I36" s="99">
        <v>0.2</v>
      </c>
      <c r="J36" s="98">
        <f>ROUND(((SUM(BF105:BF112) + SUM(BF132:BF158))*I36),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41</v>
      </c>
      <c r="F37" s="98">
        <f>ROUND((SUM(BG105:BG112) + SUM(BG132:BG158)),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42</v>
      </c>
      <c r="F38" s="98">
        <f>ROUND((SUM(BH105:BH112) + SUM(BH132:BH158)),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43</v>
      </c>
      <c r="F39" s="98">
        <f>ROUND((SUM(BI105:BI112) + SUM(BI132:BI158)),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44</v>
      </c>
      <c r="E41" s="57"/>
      <c r="F41" s="57"/>
      <c r="G41" s="102" t="s">
        <v>45</v>
      </c>
      <c r="H41" s="103" t="s">
        <v>46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49</v>
      </c>
      <c r="E61" s="32"/>
      <c r="F61" s="106" t="s">
        <v>50</v>
      </c>
      <c r="G61" s="42" t="s">
        <v>49</v>
      </c>
      <c r="H61" s="32"/>
      <c r="I61" s="32"/>
      <c r="J61" s="107" t="s">
        <v>50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49</v>
      </c>
      <c r="E76" s="32"/>
      <c r="F76" s="106" t="s">
        <v>50</v>
      </c>
      <c r="G76" s="42" t="s">
        <v>49</v>
      </c>
      <c r="H76" s="32"/>
      <c r="I76" s="32"/>
      <c r="J76" s="107" t="s">
        <v>50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116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Rekonštrukcia mestských chodníkov a spevnených plôch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112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customHeight="1">
      <c r="A87" s="29"/>
      <c r="B87" s="30"/>
      <c r="C87" s="29"/>
      <c r="D87" s="29"/>
      <c r="E87" s="189" t="str">
        <f>E9</f>
        <v>06 - Ulica Parkova -  chodnik od ulice Košickej  po ulicu Lúčnu ( plocha 118m2)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13. 8. 2020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22</v>
      </c>
      <c r="D91" s="29"/>
      <c r="E91" s="29"/>
      <c r="F91" s="22" t="str">
        <f>E15</f>
        <v xml:space="preserve">Mesto Trebišov </v>
      </c>
      <c r="G91" s="29"/>
      <c r="H91" s="29"/>
      <c r="I91" s="24" t="s">
        <v>28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117</v>
      </c>
      <c r="D94" s="100"/>
      <c r="E94" s="100"/>
      <c r="F94" s="100"/>
      <c r="G94" s="100"/>
      <c r="H94" s="100"/>
      <c r="I94" s="100"/>
      <c r="J94" s="109" t="s">
        <v>118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119</v>
      </c>
      <c r="D96" s="29"/>
      <c r="E96" s="29"/>
      <c r="F96" s="29"/>
      <c r="G96" s="29"/>
      <c r="H96" s="29"/>
      <c r="I96" s="29"/>
      <c r="J96" s="68">
        <f>J132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120</v>
      </c>
    </row>
    <row r="97" spans="1:65" s="9" customFormat="1" ht="24.95" customHeight="1">
      <c r="B97" s="111"/>
      <c r="D97" s="112" t="s">
        <v>121</v>
      </c>
      <c r="E97" s="113"/>
      <c r="F97" s="113"/>
      <c r="G97" s="113"/>
      <c r="H97" s="113"/>
      <c r="I97" s="113"/>
      <c r="J97" s="114">
        <f>J133</f>
        <v>0</v>
      </c>
      <c r="L97" s="111"/>
    </row>
    <row r="98" spans="1:65" s="10" customFormat="1" ht="19.899999999999999" customHeight="1">
      <c r="B98" s="115"/>
      <c r="D98" s="116" t="s">
        <v>122</v>
      </c>
      <c r="E98" s="117"/>
      <c r="F98" s="117"/>
      <c r="G98" s="117"/>
      <c r="H98" s="117"/>
      <c r="I98" s="117"/>
      <c r="J98" s="118">
        <f>J134</f>
        <v>0</v>
      </c>
      <c r="L98" s="115"/>
    </row>
    <row r="99" spans="1:65" s="10" customFormat="1" ht="19.899999999999999" customHeight="1">
      <c r="B99" s="115"/>
      <c r="D99" s="116" t="s">
        <v>123</v>
      </c>
      <c r="E99" s="117"/>
      <c r="F99" s="117"/>
      <c r="G99" s="117"/>
      <c r="H99" s="117"/>
      <c r="I99" s="117"/>
      <c r="J99" s="118">
        <f>J139</f>
        <v>0</v>
      </c>
      <c r="L99" s="115"/>
    </row>
    <row r="100" spans="1:65" s="10" customFormat="1" ht="19.899999999999999" customHeight="1">
      <c r="B100" s="115"/>
      <c r="D100" s="116" t="s">
        <v>124</v>
      </c>
      <c r="E100" s="117"/>
      <c r="F100" s="117"/>
      <c r="G100" s="117"/>
      <c r="H100" s="117"/>
      <c r="I100" s="117"/>
      <c r="J100" s="118">
        <f>J141</f>
        <v>0</v>
      </c>
      <c r="L100" s="115"/>
    </row>
    <row r="101" spans="1:65" s="10" customFormat="1" ht="19.899999999999999" customHeight="1">
      <c r="B101" s="115"/>
      <c r="D101" s="116" t="s">
        <v>125</v>
      </c>
      <c r="E101" s="117"/>
      <c r="F101" s="117"/>
      <c r="G101" s="117"/>
      <c r="H101" s="117"/>
      <c r="I101" s="117"/>
      <c r="J101" s="118">
        <f>J148</f>
        <v>0</v>
      </c>
      <c r="L101" s="115"/>
    </row>
    <row r="102" spans="1:65" s="10" customFormat="1" ht="19.899999999999999" customHeight="1">
      <c r="B102" s="115"/>
      <c r="D102" s="116" t="s">
        <v>126</v>
      </c>
      <c r="E102" s="117"/>
      <c r="F102" s="117"/>
      <c r="G102" s="117"/>
      <c r="H102" s="117"/>
      <c r="I102" s="117"/>
      <c r="J102" s="118">
        <f>J157</f>
        <v>0</v>
      </c>
      <c r="L102" s="115"/>
    </row>
    <row r="103" spans="1:65" s="2" customFormat="1" ht="21.7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6.95" customHeight="1">
      <c r="A104" s="29"/>
      <c r="B104" s="30"/>
      <c r="C104" s="29"/>
      <c r="D104" s="29"/>
      <c r="E104" s="29"/>
      <c r="F104" s="29"/>
      <c r="G104" s="29"/>
      <c r="H104" s="29"/>
      <c r="I104" s="29"/>
      <c r="J104" s="29"/>
      <c r="K104" s="29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29.25" customHeight="1">
      <c r="A105" s="29"/>
      <c r="B105" s="30"/>
      <c r="C105" s="110" t="s">
        <v>127</v>
      </c>
      <c r="D105" s="29"/>
      <c r="E105" s="29"/>
      <c r="F105" s="29"/>
      <c r="G105" s="29"/>
      <c r="H105" s="29"/>
      <c r="I105" s="29"/>
      <c r="J105" s="119">
        <f>ROUND(J106 + J107 + J108 + J109 + J110 + J111,2)</f>
        <v>0</v>
      </c>
      <c r="K105" s="29"/>
      <c r="L105" s="39"/>
      <c r="N105" s="120" t="s">
        <v>38</v>
      </c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65" s="2" customFormat="1" ht="18" customHeight="1">
      <c r="A106" s="29"/>
      <c r="B106" s="121"/>
      <c r="C106" s="122"/>
      <c r="D106" s="228" t="s">
        <v>128</v>
      </c>
      <c r="E106" s="229"/>
      <c r="F106" s="229"/>
      <c r="G106" s="122"/>
      <c r="H106" s="122"/>
      <c r="I106" s="122"/>
      <c r="J106" s="124">
        <v>0</v>
      </c>
      <c r="K106" s="122"/>
      <c r="L106" s="125"/>
      <c r="M106" s="126"/>
      <c r="N106" s="127" t="s">
        <v>40</v>
      </c>
      <c r="O106" s="126"/>
      <c r="P106" s="126"/>
      <c r="Q106" s="126"/>
      <c r="R106" s="126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8" t="s">
        <v>129</v>
      </c>
      <c r="AZ106" s="126"/>
      <c r="BA106" s="126"/>
      <c r="BB106" s="126"/>
      <c r="BC106" s="126"/>
      <c r="BD106" s="126"/>
      <c r="BE106" s="129">
        <f t="shared" ref="BE106:BE111" si="0">IF(N106="základná",J106,0)</f>
        <v>0</v>
      </c>
      <c r="BF106" s="129">
        <f t="shared" ref="BF106:BF111" si="1">IF(N106="znížená",J106,0)</f>
        <v>0</v>
      </c>
      <c r="BG106" s="129">
        <f t="shared" ref="BG106:BG111" si="2">IF(N106="zákl. prenesená",J106,0)</f>
        <v>0</v>
      </c>
      <c r="BH106" s="129">
        <f t="shared" ref="BH106:BH111" si="3">IF(N106="zníž. prenesená",J106,0)</f>
        <v>0</v>
      </c>
      <c r="BI106" s="129">
        <f t="shared" ref="BI106:BI111" si="4">IF(N106="nulová",J106,0)</f>
        <v>0</v>
      </c>
      <c r="BJ106" s="128" t="s">
        <v>130</v>
      </c>
      <c r="BK106" s="126"/>
      <c r="BL106" s="126"/>
      <c r="BM106" s="126"/>
    </row>
    <row r="107" spans="1:65" s="2" customFormat="1" ht="18" customHeight="1">
      <c r="A107" s="29"/>
      <c r="B107" s="121"/>
      <c r="C107" s="122"/>
      <c r="D107" s="228" t="s">
        <v>131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40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129</v>
      </c>
      <c r="AZ107" s="126"/>
      <c r="BA107" s="126"/>
      <c r="BB107" s="126"/>
      <c r="BC107" s="126"/>
      <c r="BD107" s="126"/>
      <c r="BE107" s="129">
        <f t="shared" si="0"/>
        <v>0</v>
      </c>
      <c r="BF107" s="129">
        <f t="shared" si="1"/>
        <v>0</v>
      </c>
      <c r="BG107" s="129">
        <f t="shared" si="2"/>
        <v>0</v>
      </c>
      <c r="BH107" s="129">
        <f t="shared" si="3"/>
        <v>0</v>
      </c>
      <c r="BI107" s="129">
        <f t="shared" si="4"/>
        <v>0</v>
      </c>
      <c r="BJ107" s="128" t="s">
        <v>130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132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40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129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130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133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40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129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130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228" t="s">
        <v>134</v>
      </c>
      <c r="E110" s="229"/>
      <c r="F110" s="229"/>
      <c r="G110" s="122"/>
      <c r="H110" s="122"/>
      <c r="I110" s="122"/>
      <c r="J110" s="124">
        <v>0</v>
      </c>
      <c r="K110" s="122"/>
      <c r="L110" s="125"/>
      <c r="M110" s="126"/>
      <c r="N110" s="127" t="s">
        <v>40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129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130</v>
      </c>
      <c r="BK110" s="126"/>
      <c r="BL110" s="126"/>
      <c r="BM110" s="126"/>
    </row>
    <row r="111" spans="1:65" s="2" customFormat="1" ht="18" customHeight="1">
      <c r="A111" s="29"/>
      <c r="B111" s="121"/>
      <c r="C111" s="122"/>
      <c r="D111" s="123" t="s">
        <v>135</v>
      </c>
      <c r="E111" s="122"/>
      <c r="F111" s="122"/>
      <c r="G111" s="122"/>
      <c r="H111" s="122"/>
      <c r="I111" s="122"/>
      <c r="J111" s="124">
        <f>ROUND(J30*T111,2)</f>
        <v>0</v>
      </c>
      <c r="K111" s="122"/>
      <c r="L111" s="125"/>
      <c r="M111" s="126"/>
      <c r="N111" s="127" t="s">
        <v>40</v>
      </c>
      <c r="O111" s="126"/>
      <c r="P111" s="126"/>
      <c r="Q111" s="126"/>
      <c r="R111" s="126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8" t="s">
        <v>136</v>
      </c>
      <c r="AZ111" s="126"/>
      <c r="BA111" s="126"/>
      <c r="BB111" s="126"/>
      <c r="BC111" s="126"/>
      <c r="BD111" s="126"/>
      <c r="BE111" s="129">
        <f t="shared" si="0"/>
        <v>0</v>
      </c>
      <c r="BF111" s="129">
        <f t="shared" si="1"/>
        <v>0</v>
      </c>
      <c r="BG111" s="129">
        <f t="shared" si="2"/>
        <v>0</v>
      </c>
      <c r="BH111" s="129">
        <f t="shared" si="3"/>
        <v>0</v>
      </c>
      <c r="BI111" s="129">
        <f t="shared" si="4"/>
        <v>0</v>
      </c>
      <c r="BJ111" s="128" t="s">
        <v>130</v>
      </c>
      <c r="BK111" s="126"/>
      <c r="BL111" s="126"/>
      <c r="BM111" s="126"/>
    </row>
    <row r="112" spans="1:65" s="2" customFormat="1" ht="11.25">
      <c r="A112" s="29"/>
      <c r="B112" s="30"/>
      <c r="C112" s="29"/>
      <c r="D112" s="29"/>
      <c r="E112" s="29"/>
      <c r="F112" s="29"/>
      <c r="G112" s="29"/>
      <c r="H112" s="29"/>
      <c r="I112" s="29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s="2" customFormat="1" ht="29.25" customHeight="1">
      <c r="A113" s="29"/>
      <c r="B113" s="30"/>
      <c r="C113" s="130" t="s">
        <v>137</v>
      </c>
      <c r="D113" s="100"/>
      <c r="E113" s="100"/>
      <c r="F113" s="100"/>
      <c r="G113" s="100"/>
      <c r="H113" s="100"/>
      <c r="I113" s="100"/>
      <c r="J113" s="131">
        <f>ROUND(J96+J105,2)</f>
        <v>0</v>
      </c>
      <c r="K113" s="100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31" s="2" customFormat="1" ht="6.95" customHeight="1">
      <c r="A114" s="29"/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8" spans="1:31" s="2" customFormat="1" ht="6.95" customHeight="1">
      <c r="A118" s="29"/>
      <c r="B118" s="46"/>
      <c r="C118" s="47"/>
      <c r="D118" s="47"/>
      <c r="E118" s="47"/>
      <c r="F118" s="47"/>
      <c r="G118" s="47"/>
      <c r="H118" s="47"/>
      <c r="I118" s="47"/>
      <c r="J118" s="47"/>
      <c r="K118" s="47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24.95" customHeight="1">
      <c r="A119" s="29"/>
      <c r="B119" s="30"/>
      <c r="C119" s="18" t="s">
        <v>138</v>
      </c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6.9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2" customHeight="1">
      <c r="A121" s="29"/>
      <c r="B121" s="30"/>
      <c r="C121" s="24" t="s">
        <v>14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6.5" customHeight="1">
      <c r="A122" s="29"/>
      <c r="B122" s="30"/>
      <c r="C122" s="29"/>
      <c r="D122" s="29"/>
      <c r="E122" s="224" t="str">
        <f>E7</f>
        <v>Rekonštrukcia mestských chodníkov a spevnených plôch</v>
      </c>
      <c r="F122" s="225"/>
      <c r="G122" s="225"/>
      <c r="H122" s="225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2" customHeight="1">
      <c r="A123" s="29"/>
      <c r="B123" s="30"/>
      <c r="C123" s="24" t="s">
        <v>112</v>
      </c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24.75" customHeight="1">
      <c r="A124" s="29"/>
      <c r="B124" s="30"/>
      <c r="C124" s="29"/>
      <c r="D124" s="29"/>
      <c r="E124" s="189" t="str">
        <f>E9</f>
        <v>06 - Ulica Parkova -  chodnik od ulice Košickej  po ulicu Lúčnu ( plocha 118m2)</v>
      </c>
      <c r="F124" s="226"/>
      <c r="G124" s="226"/>
      <c r="H124" s="226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6.95" customHeight="1">
      <c r="A125" s="29"/>
      <c r="B125" s="30"/>
      <c r="C125" s="29"/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12" customHeight="1">
      <c r="A126" s="29"/>
      <c r="B126" s="30"/>
      <c r="C126" s="24" t="s">
        <v>18</v>
      </c>
      <c r="D126" s="29"/>
      <c r="E126" s="29"/>
      <c r="F126" s="22" t="str">
        <f>F12</f>
        <v xml:space="preserve">Trebišov </v>
      </c>
      <c r="G126" s="29"/>
      <c r="H126" s="29"/>
      <c r="I126" s="24" t="s">
        <v>20</v>
      </c>
      <c r="J126" s="52" t="str">
        <f>IF(J12="","",J12)</f>
        <v>13. 8. 2020</v>
      </c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6.95" customHeight="1">
      <c r="A127" s="29"/>
      <c r="B127" s="30"/>
      <c r="C127" s="29"/>
      <c r="D127" s="29"/>
      <c r="E127" s="29"/>
      <c r="F127" s="29"/>
      <c r="G127" s="29"/>
      <c r="H127" s="29"/>
      <c r="I127" s="2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15.2" customHeight="1">
      <c r="A128" s="29"/>
      <c r="B128" s="30"/>
      <c r="C128" s="24" t="s">
        <v>22</v>
      </c>
      <c r="D128" s="29"/>
      <c r="E128" s="29"/>
      <c r="F128" s="22" t="str">
        <f>E15</f>
        <v xml:space="preserve">Mesto Trebišov </v>
      </c>
      <c r="G128" s="29"/>
      <c r="H128" s="29"/>
      <c r="I128" s="24" t="s">
        <v>28</v>
      </c>
      <c r="J128" s="27" t="str">
        <f>E21</f>
        <v xml:space="preserve"> 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5.2" customHeight="1">
      <c r="A129" s="29"/>
      <c r="B129" s="30"/>
      <c r="C129" s="24" t="s">
        <v>26</v>
      </c>
      <c r="D129" s="29"/>
      <c r="E129" s="29"/>
      <c r="F129" s="22" t="str">
        <f>IF(E18="","",E18)</f>
        <v>Vyplň údaj</v>
      </c>
      <c r="G129" s="29"/>
      <c r="H129" s="29"/>
      <c r="I129" s="24" t="s">
        <v>32</v>
      </c>
      <c r="J129" s="27" t="str">
        <f>E24</f>
        <v xml:space="preserve"> </v>
      </c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10.35" customHeight="1">
      <c r="A130" s="29"/>
      <c r="B130" s="30"/>
      <c r="C130" s="29"/>
      <c r="D130" s="29"/>
      <c r="E130" s="29"/>
      <c r="F130" s="29"/>
      <c r="G130" s="29"/>
      <c r="H130" s="29"/>
      <c r="I130" s="29"/>
      <c r="J130" s="29"/>
      <c r="K130" s="29"/>
      <c r="L130" s="3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11" customFormat="1" ht="29.25" customHeight="1">
      <c r="A131" s="132"/>
      <c r="B131" s="133"/>
      <c r="C131" s="134" t="s">
        <v>139</v>
      </c>
      <c r="D131" s="135" t="s">
        <v>59</v>
      </c>
      <c r="E131" s="135" t="s">
        <v>55</v>
      </c>
      <c r="F131" s="135" t="s">
        <v>56</v>
      </c>
      <c r="G131" s="135" t="s">
        <v>140</v>
      </c>
      <c r="H131" s="135" t="s">
        <v>141</v>
      </c>
      <c r="I131" s="135" t="s">
        <v>142</v>
      </c>
      <c r="J131" s="136" t="s">
        <v>118</v>
      </c>
      <c r="K131" s="137" t="s">
        <v>143</v>
      </c>
      <c r="L131" s="138"/>
      <c r="M131" s="59" t="s">
        <v>1</v>
      </c>
      <c r="N131" s="60" t="s">
        <v>38</v>
      </c>
      <c r="O131" s="60" t="s">
        <v>144</v>
      </c>
      <c r="P131" s="60" t="s">
        <v>145</v>
      </c>
      <c r="Q131" s="60" t="s">
        <v>146</v>
      </c>
      <c r="R131" s="60" t="s">
        <v>147</v>
      </c>
      <c r="S131" s="60" t="s">
        <v>148</v>
      </c>
      <c r="T131" s="61" t="s">
        <v>149</v>
      </c>
      <c r="U131" s="132"/>
      <c r="V131" s="132"/>
      <c r="W131" s="132"/>
      <c r="X131" s="132"/>
      <c r="Y131" s="132"/>
      <c r="Z131" s="132"/>
      <c r="AA131" s="132"/>
      <c r="AB131" s="132"/>
      <c r="AC131" s="132"/>
      <c r="AD131" s="132"/>
      <c r="AE131" s="132"/>
    </row>
    <row r="132" spans="1:65" s="2" customFormat="1" ht="22.9" customHeight="1">
      <c r="A132" s="29"/>
      <c r="B132" s="30"/>
      <c r="C132" s="66" t="s">
        <v>114</v>
      </c>
      <c r="D132" s="29"/>
      <c r="E132" s="29"/>
      <c r="F132" s="29"/>
      <c r="G132" s="29"/>
      <c r="H132" s="29"/>
      <c r="I132" s="29"/>
      <c r="J132" s="139">
        <f>BK132</f>
        <v>0</v>
      </c>
      <c r="K132" s="29"/>
      <c r="L132" s="30"/>
      <c r="M132" s="62"/>
      <c r="N132" s="53"/>
      <c r="O132" s="63"/>
      <c r="P132" s="140">
        <f>P133</f>
        <v>0</v>
      </c>
      <c r="Q132" s="63"/>
      <c r="R132" s="140">
        <f>R133</f>
        <v>14.0152266</v>
      </c>
      <c r="S132" s="63"/>
      <c r="T132" s="141">
        <f>T133</f>
        <v>3.8020000000000005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T132" s="14" t="s">
        <v>73</v>
      </c>
      <c r="AU132" s="14" t="s">
        <v>120</v>
      </c>
      <c r="BK132" s="142">
        <f>BK133</f>
        <v>0</v>
      </c>
    </row>
    <row r="133" spans="1:65" s="12" customFormat="1" ht="25.9" customHeight="1">
      <c r="B133" s="143"/>
      <c r="D133" s="144" t="s">
        <v>73</v>
      </c>
      <c r="E133" s="145" t="s">
        <v>150</v>
      </c>
      <c r="F133" s="145" t="s">
        <v>151</v>
      </c>
      <c r="I133" s="146"/>
      <c r="J133" s="147">
        <f>BK133</f>
        <v>0</v>
      </c>
      <c r="L133" s="143"/>
      <c r="M133" s="148"/>
      <c r="N133" s="149"/>
      <c r="O133" s="149"/>
      <c r="P133" s="150">
        <f>P134+P139+P141+P148+P157</f>
        <v>0</v>
      </c>
      <c r="Q133" s="149"/>
      <c r="R133" s="150">
        <f>R134+R139+R141+R148+R157</f>
        <v>14.0152266</v>
      </c>
      <c r="S133" s="149"/>
      <c r="T133" s="151">
        <f>T134+T139+T141+T148+T157</f>
        <v>3.8020000000000005</v>
      </c>
      <c r="AR133" s="144" t="s">
        <v>82</v>
      </c>
      <c r="AT133" s="152" t="s">
        <v>73</v>
      </c>
      <c r="AU133" s="152" t="s">
        <v>74</v>
      </c>
      <c r="AY133" s="144" t="s">
        <v>152</v>
      </c>
      <c r="BK133" s="153">
        <f>BK134+BK139+BK141+BK148+BK157</f>
        <v>0</v>
      </c>
    </row>
    <row r="134" spans="1:65" s="12" customFormat="1" ht="22.9" customHeight="1">
      <c r="B134" s="143"/>
      <c r="D134" s="144" t="s">
        <v>73</v>
      </c>
      <c r="E134" s="154" t="s">
        <v>82</v>
      </c>
      <c r="F134" s="154" t="s">
        <v>153</v>
      </c>
      <c r="I134" s="146"/>
      <c r="J134" s="155">
        <f>BK134</f>
        <v>0</v>
      </c>
      <c r="L134" s="143"/>
      <c r="M134" s="148"/>
      <c r="N134" s="149"/>
      <c r="O134" s="149"/>
      <c r="P134" s="150">
        <f>SUM(P135:P138)</f>
        <v>0</v>
      </c>
      <c r="Q134" s="149"/>
      <c r="R134" s="150">
        <f>SUM(R135:R138)</f>
        <v>7.2000000000000005E-4</v>
      </c>
      <c r="S134" s="149"/>
      <c r="T134" s="151">
        <f>SUM(T135:T138)</f>
        <v>3.8020000000000005</v>
      </c>
      <c r="AR134" s="144" t="s">
        <v>82</v>
      </c>
      <c r="AT134" s="152" t="s">
        <v>73</v>
      </c>
      <c r="AU134" s="152" t="s">
        <v>82</v>
      </c>
      <c r="AY134" s="144" t="s">
        <v>152</v>
      </c>
      <c r="BK134" s="153">
        <f>SUM(BK135:BK138)</f>
        <v>0</v>
      </c>
    </row>
    <row r="135" spans="1:65" s="2" customFormat="1" ht="24.2" customHeight="1">
      <c r="A135" s="29"/>
      <c r="B135" s="121"/>
      <c r="C135" s="156" t="s">
        <v>82</v>
      </c>
      <c r="D135" s="156" t="s">
        <v>154</v>
      </c>
      <c r="E135" s="157" t="s">
        <v>233</v>
      </c>
      <c r="F135" s="158" t="s">
        <v>234</v>
      </c>
      <c r="G135" s="159" t="s">
        <v>157</v>
      </c>
      <c r="H135" s="160">
        <v>2.2400000000000002</v>
      </c>
      <c r="I135" s="161"/>
      <c r="J135" s="160">
        <f>ROUND(I135*H135,3)</f>
        <v>0</v>
      </c>
      <c r="K135" s="162"/>
      <c r="L135" s="30"/>
      <c r="M135" s="163" t="s">
        <v>1</v>
      </c>
      <c r="N135" s="164" t="s">
        <v>40</v>
      </c>
      <c r="O135" s="55"/>
      <c r="P135" s="165">
        <f>O135*H135</f>
        <v>0</v>
      </c>
      <c r="Q135" s="165">
        <v>0</v>
      </c>
      <c r="R135" s="165">
        <f>Q135*H135</f>
        <v>0</v>
      </c>
      <c r="S135" s="165">
        <v>0.22500000000000001</v>
      </c>
      <c r="T135" s="166">
        <f>S135*H135</f>
        <v>0.50400000000000011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7" t="s">
        <v>158</v>
      </c>
      <c r="AT135" s="167" t="s">
        <v>154</v>
      </c>
      <c r="AU135" s="167" t="s">
        <v>130</v>
      </c>
      <c r="AY135" s="14" t="s">
        <v>152</v>
      </c>
      <c r="BE135" s="168">
        <f>IF(N135="základná",J135,0)</f>
        <v>0</v>
      </c>
      <c r="BF135" s="168">
        <f>IF(N135="znížená",J135,0)</f>
        <v>0</v>
      </c>
      <c r="BG135" s="168">
        <f>IF(N135="zákl. prenesená",J135,0)</f>
        <v>0</v>
      </c>
      <c r="BH135" s="168">
        <f>IF(N135="zníž. prenesená",J135,0)</f>
        <v>0</v>
      </c>
      <c r="BI135" s="168">
        <f>IF(N135="nulová",J135,0)</f>
        <v>0</v>
      </c>
      <c r="BJ135" s="14" t="s">
        <v>130</v>
      </c>
      <c r="BK135" s="169">
        <f>ROUND(I135*H135,3)</f>
        <v>0</v>
      </c>
      <c r="BL135" s="14" t="s">
        <v>158</v>
      </c>
      <c r="BM135" s="167" t="s">
        <v>300</v>
      </c>
    </row>
    <row r="136" spans="1:65" s="2" customFormat="1" ht="24.2" customHeight="1">
      <c r="A136" s="29"/>
      <c r="B136" s="121"/>
      <c r="C136" s="156" t="s">
        <v>130</v>
      </c>
      <c r="D136" s="156" t="s">
        <v>154</v>
      </c>
      <c r="E136" s="157" t="s">
        <v>155</v>
      </c>
      <c r="F136" s="158" t="s">
        <v>156</v>
      </c>
      <c r="G136" s="159" t="s">
        <v>157</v>
      </c>
      <c r="H136" s="160">
        <v>17</v>
      </c>
      <c r="I136" s="161"/>
      <c r="J136" s="160">
        <f>ROUND(I136*H136,3)</f>
        <v>0</v>
      </c>
      <c r="K136" s="162"/>
      <c r="L136" s="30"/>
      <c r="M136" s="163" t="s">
        <v>1</v>
      </c>
      <c r="N136" s="164" t="s">
        <v>40</v>
      </c>
      <c r="O136" s="55"/>
      <c r="P136" s="165">
        <f>O136*H136</f>
        <v>0</v>
      </c>
      <c r="Q136" s="165">
        <v>0</v>
      </c>
      <c r="R136" s="165">
        <f>Q136*H136</f>
        <v>0</v>
      </c>
      <c r="S136" s="165">
        <v>9.8000000000000004E-2</v>
      </c>
      <c r="T136" s="166">
        <f>S136*H136</f>
        <v>1.6660000000000001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158</v>
      </c>
      <c r="AT136" s="167" t="s">
        <v>154</v>
      </c>
      <c r="AU136" s="167" t="s">
        <v>130</v>
      </c>
      <c r="AY136" s="14" t="s">
        <v>152</v>
      </c>
      <c r="BE136" s="168">
        <f>IF(N136="základná",J136,0)</f>
        <v>0</v>
      </c>
      <c r="BF136" s="168">
        <f>IF(N136="znížená",J136,0)</f>
        <v>0</v>
      </c>
      <c r="BG136" s="168">
        <f>IF(N136="zákl. prenesená",J136,0)</f>
        <v>0</v>
      </c>
      <c r="BH136" s="168">
        <f>IF(N136="zníž. prenesená",J136,0)</f>
        <v>0</v>
      </c>
      <c r="BI136" s="168">
        <f>IF(N136="nulová",J136,0)</f>
        <v>0</v>
      </c>
      <c r="BJ136" s="14" t="s">
        <v>130</v>
      </c>
      <c r="BK136" s="169">
        <f>ROUND(I136*H136,3)</f>
        <v>0</v>
      </c>
      <c r="BL136" s="14" t="s">
        <v>158</v>
      </c>
      <c r="BM136" s="167" t="s">
        <v>236</v>
      </c>
    </row>
    <row r="137" spans="1:65" s="2" customFormat="1" ht="24.2" customHeight="1">
      <c r="A137" s="29"/>
      <c r="B137" s="121"/>
      <c r="C137" s="156" t="s">
        <v>164</v>
      </c>
      <c r="D137" s="156" t="s">
        <v>154</v>
      </c>
      <c r="E137" s="157" t="s">
        <v>337</v>
      </c>
      <c r="F137" s="158" t="s">
        <v>338</v>
      </c>
      <c r="G137" s="159" t="s">
        <v>157</v>
      </c>
      <c r="H137" s="160">
        <v>6</v>
      </c>
      <c r="I137" s="161"/>
      <c r="J137" s="160">
        <f>ROUND(I137*H137,3)</f>
        <v>0</v>
      </c>
      <c r="K137" s="162"/>
      <c r="L137" s="30"/>
      <c r="M137" s="163" t="s">
        <v>1</v>
      </c>
      <c r="N137" s="164" t="s">
        <v>40</v>
      </c>
      <c r="O137" s="55"/>
      <c r="P137" s="165">
        <f>O137*H137</f>
        <v>0</v>
      </c>
      <c r="Q137" s="165">
        <v>1.2E-4</v>
      </c>
      <c r="R137" s="165">
        <f>Q137*H137</f>
        <v>7.2000000000000005E-4</v>
      </c>
      <c r="S137" s="165">
        <v>0.127</v>
      </c>
      <c r="T137" s="166">
        <f>S137*H137</f>
        <v>0.76200000000000001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158</v>
      </c>
      <c r="AT137" s="167" t="s">
        <v>154</v>
      </c>
      <c r="AU137" s="167" t="s">
        <v>130</v>
      </c>
      <c r="AY137" s="14" t="s">
        <v>152</v>
      </c>
      <c r="BE137" s="168">
        <f>IF(N137="základná",J137,0)</f>
        <v>0</v>
      </c>
      <c r="BF137" s="168">
        <f>IF(N137="znížená",J137,0)</f>
        <v>0</v>
      </c>
      <c r="BG137" s="168">
        <f>IF(N137="zákl. prenesená",J137,0)</f>
        <v>0</v>
      </c>
      <c r="BH137" s="168">
        <f>IF(N137="zníž. prenesená",J137,0)</f>
        <v>0</v>
      </c>
      <c r="BI137" s="168">
        <f>IF(N137="nulová",J137,0)</f>
        <v>0</v>
      </c>
      <c r="BJ137" s="14" t="s">
        <v>130</v>
      </c>
      <c r="BK137" s="169">
        <f>ROUND(I137*H137,3)</f>
        <v>0</v>
      </c>
      <c r="BL137" s="14" t="s">
        <v>158</v>
      </c>
      <c r="BM137" s="167" t="s">
        <v>339</v>
      </c>
    </row>
    <row r="138" spans="1:65" s="2" customFormat="1" ht="24.2" customHeight="1">
      <c r="A138" s="29"/>
      <c r="B138" s="121"/>
      <c r="C138" s="156" t="s">
        <v>158</v>
      </c>
      <c r="D138" s="156" t="s">
        <v>154</v>
      </c>
      <c r="E138" s="157" t="s">
        <v>304</v>
      </c>
      <c r="F138" s="158" t="s">
        <v>305</v>
      </c>
      <c r="G138" s="159" t="s">
        <v>196</v>
      </c>
      <c r="H138" s="160">
        <v>3</v>
      </c>
      <c r="I138" s="161"/>
      <c r="J138" s="160">
        <f>ROUND(I138*H138,3)</f>
        <v>0</v>
      </c>
      <c r="K138" s="162"/>
      <c r="L138" s="30"/>
      <c r="M138" s="163" t="s">
        <v>1</v>
      </c>
      <c r="N138" s="164" t="s">
        <v>40</v>
      </c>
      <c r="O138" s="55"/>
      <c r="P138" s="165">
        <f>O138*H138</f>
        <v>0</v>
      </c>
      <c r="Q138" s="165">
        <v>0</v>
      </c>
      <c r="R138" s="165">
        <f>Q138*H138</f>
        <v>0</v>
      </c>
      <c r="S138" s="165">
        <v>0.28999999999999998</v>
      </c>
      <c r="T138" s="166">
        <f>S138*H138</f>
        <v>0.86999999999999988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158</v>
      </c>
      <c r="AT138" s="167" t="s">
        <v>154</v>
      </c>
      <c r="AU138" s="167" t="s">
        <v>130</v>
      </c>
      <c r="AY138" s="14" t="s">
        <v>152</v>
      </c>
      <c r="BE138" s="168">
        <f>IF(N138="základná",J138,0)</f>
        <v>0</v>
      </c>
      <c r="BF138" s="168">
        <f>IF(N138="znížená",J138,0)</f>
        <v>0</v>
      </c>
      <c r="BG138" s="168">
        <f>IF(N138="zákl. prenesená",J138,0)</f>
        <v>0</v>
      </c>
      <c r="BH138" s="168">
        <f>IF(N138="zníž. prenesená",J138,0)</f>
        <v>0</v>
      </c>
      <c r="BI138" s="168">
        <f>IF(N138="nulová",J138,0)</f>
        <v>0</v>
      </c>
      <c r="BJ138" s="14" t="s">
        <v>130</v>
      </c>
      <c r="BK138" s="169">
        <f>ROUND(I138*H138,3)</f>
        <v>0</v>
      </c>
      <c r="BL138" s="14" t="s">
        <v>158</v>
      </c>
      <c r="BM138" s="167" t="s">
        <v>306</v>
      </c>
    </row>
    <row r="139" spans="1:65" s="12" customFormat="1" ht="22.9" customHeight="1">
      <c r="B139" s="143"/>
      <c r="D139" s="144" t="s">
        <v>73</v>
      </c>
      <c r="E139" s="154" t="s">
        <v>130</v>
      </c>
      <c r="F139" s="154" t="s">
        <v>175</v>
      </c>
      <c r="I139" s="146"/>
      <c r="J139" s="155">
        <f>BK139</f>
        <v>0</v>
      </c>
      <c r="L139" s="143"/>
      <c r="M139" s="148"/>
      <c r="N139" s="149"/>
      <c r="O139" s="149"/>
      <c r="P139" s="150">
        <f>P140</f>
        <v>0</v>
      </c>
      <c r="Q139" s="149"/>
      <c r="R139" s="150">
        <f>R140</f>
        <v>0.12419999999999999</v>
      </c>
      <c r="S139" s="149"/>
      <c r="T139" s="151">
        <f>T140</f>
        <v>0</v>
      </c>
      <c r="AR139" s="144" t="s">
        <v>82</v>
      </c>
      <c r="AT139" s="152" t="s">
        <v>73</v>
      </c>
      <c r="AU139" s="152" t="s">
        <v>82</v>
      </c>
      <c r="AY139" s="144" t="s">
        <v>152</v>
      </c>
      <c r="BK139" s="153">
        <f>BK140</f>
        <v>0</v>
      </c>
    </row>
    <row r="140" spans="1:65" s="2" customFormat="1" ht="24.2" customHeight="1">
      <c r="A140" s="29"/>
      <c r="B140" s="121"/>
      <c r="C140" s="156" t="s">
        <v>171</v>
      </c>
      <c r="D140" s="156" t="s">
        <v>154</v>
      </c>
      <c r="E140" s="157" t="s">
        <v>177</v>
      </c>
      <c r="F140" s="158" t="s">
        <v>178</v>
      </c>
      <c r="G140" s="159" t="s">
        <v>162</v>
      </c>
      <c r="H140" s="160">
        <v>0.06</v>
      </c>
      <c r="I140" s="161"/>
      <c r="J140" s="160">
        <f>ROUND(I140*H140,3)</f>
        <v>0</v>
      </c>
      <c r="K140" s="162"/>
      <c r="L140" s="30"/>
      <c r="M140" s="163" t="s">
        <v>1</v>
      </c>
      <c r="N140" s="164" t="s">
        <v>40</v>
      </c>
      <c r="O140" s="55"/>
      <c r="P140" s="165">
        <f>O140*H140</f>
        <v>0</v>
      </c>
      <c r="Q140" s="165">
        <v>2.0699999999999998</v>
      </c>
      <c r="R140" s="165">
        <f>Q140*H140</f>
        <v>0.12419999999999999</v>
      </c>
      <c r="S140" s="165">
        <v>0</v>
      </c>
      <c r="T140" s="166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158</v>
      </c>
      <c r="AT140" s="167" t="s">
        <v>154</v>
      </c>
      <c r="AU140" s="167" t="s">
        <v>130</v>
      </c>
      <c r="AY140" s="14" t="s">
        <v>152</v>
      </c>
      <c r="BE140" s="168">
        <f>IF(N140="základná",J140,0)</f>
        <v>0</v>
      </c>
      <c r="BF140" s="168">
        <f>IF(N140="znížená",J140,0)</f>
        <v>0</v>
      </c>
      <c r="BG140" s="168">
        <f>IF(N140="zákl. prenesená",J140,0)</f>
        <v>0</v>
      </c>
      <c r="BH140" s="168">
        <f>IF(N140="zníž. prenesená",J140,0)</f>
        <v>0</v>
      </c>
      <c r="BI140" s="168">
        <f>IF(N140="nulová",J140,0)</f>
        <v>0</v>
      </c>
      <c r="BJ140" s="14" t="s">
        <v>130</v>
      </c>
      <c r="BK140" s="169">
        <f>ROUND(I140*H140,3)</f>
        <v>0</v>
      </c>
      <c r="BL140" s="14" t="s">
        <v>158</v>
      </c>
      <c r="BM140" s="167" t="s">
        <v>250</v>
      </c>
    </row>
    <row r="141" spans="1:65" s="12" customFormat="1" ht="22.9" customHeight="1">
      <c r="B141" s="143"/>
      <c r="D141" s="144" t="s">
        <v>73</v>
      </c>
      <c r="E141" s="154" t="s">
        <v>171</v>
      </c>
      <c r="F141" s="154" t="s">
        <v>180</v>
      </c>
      <c r="I141" s="146"/>
      <c r="J141" s="155">
        <f>BK141</f>
        <v>0</v>
      </c>
      <c r="L141" s="143"/>
      <c r="M141" s="148"/>
      <c r="N141" s="149"/>
      <c r="O141" s="149"/>
      <c r="P141" s="150">
        <f>SUM(P142:P147)</f>
        <v>0</v>
      </c>
      <c r="Q141" s="149"/>
      <c r="R141" s="150">
        <f>SUM(R142:R147)</f>
        <v>13.0222488</v>
      </c>
      <c r="S141" s="149"/>
      <c r="T141" s="151">
        <f>SUM(T142:T147)</f>
        <v>0</v>
      </c>
      <c r="AR141" s="144" t="s">
        <v>82</v>
      </c>
      <c r="AT141" s="152" t="s">
        <v>73</v>
      </c>
      <c r="AU141" s="152" t="s">
        <v>82</v>
      </c>
      <c r="AY141" s="144" t="s">
        <v>152</v>
      </c>
      <c r="BK141" s="153">
        <f>SUM(BK142:BK147)</f>
        <v>0</v>
      </c>
    </row>
    <row r="142" spans="1:65" s="2" customFormat="1" ht="24.2" customHeight="1">
      <c r="A142" s="29"/>
      <c r="B142" s="121"/>
      <c r="C142" s="156" t="s">
        <v>176</v>
      </c>
      <c r="D142" s="156" t="s">
        <v>154</v>
      </c>
      <c r="E142" s="157" t="s">
        <v>307</v>
      </c>
      <c r="F142" s="158" t="s">
        <v>308</v>
      </c>
      <c r="G142" s="159" t="s">
        <v>157</v>
      </c>
      <c r="H142" s="160">
        <v>2.2400000000000002</v>
      </c>
      <c r="I142" s="161"/>
      <c r="J142" s="160">
        <f t="shared" ref="J142:J147" si="5">ROUND(I142*H142,3)</f>
        <v>0</v>
      </c>
      <c r="K142" s="162"/>
      <c r="L142" s="30"/>
      <c r="M142" s="163" t="s">
        <v>1</v>
      </c>
      <c r="N142" s="164" t="s">
        <v>40</v>
      </c>
      <c r="O142" s="55"/>
      <c r="P142" s="165">
        <f t="shared" ref="P142:P147" si="6">O142*H142</f>
        <v>0</v>
      </c>
      <c r="Q142" s="165">
        <v>0.22377</v>
      </c>
      <c r="R142" s="165">
        <f t="shared" ref="R142:R147" si="7">Q142*H142</f>
        <v>0.50124480000000005</v>
      </c>
      <c r="S142" s="165">
        <v>0</v>
      </c>
      <c r="T142" s="166">
        <f t="shared" ref="T142:T147" si="8"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158</v>
      </c>
      <c r="AT142" s="167" t="s">
        <v>154</v>
      </c>
      <c r="AU142" s="167" t="s">
        <v>130</v>
      </c>
      <c r="AY142" s="14" t="s">
        <v>152</v>
      </c>
      <c r="BE142" s="168">
        <f t="shared" ref="BE142:BE147" si="9">IF(N142="základná",J142,0)</f>
        <v>0</v>
      </c>
      <c r="BF142" s="168">
        <f t="shared" ref="BF142:BF147" si="10">IF(N142="znížená",J142,0)</f>
        <v>0</v>
      </c>
      <c r="BG142" s="168">
        <f t="shared" ref="BG142:BG147" si="11">IF(N142="zákl. prenesená",J142,0)</f>
        <v>0</v>
      </c>
      <c r="BH142" s="168">
        <f t="shared" ref="BH142:BH147" si="12">IF(N142="zníž. prenesená",J142,0)</f>
        <v>0</v>
      </c>
      <c r="BI142" s="168">
        <f t="shared" ref="BI142:BI147" si="13">IF(N142="nulová",J142,0)</f>
        <v>0</v>
      </c>
      <c r="BJ142" s="14" t="s">
        <v>130</v>
      </c>
      <c r="BK142" s="169">
        <f t="shared" ref="BK142:BK147" si="14">ROUND(I142*H142,3)</f>
        <v>0</v>
      </c>
      <c r="BL142" s="14" t="s">
        <v>158</v>
      </c>
      <c r="BM142" s="167" t="s">
        <v>309</v>
      </c>
    </row>
    <row r="143" spans="1:65" s="2" customFormat="1" ht="24.2" customHeight="1">
      <c r="A143" s="29"/>
      <c r="B143" s="121"/>
      <c r="C143" s="156" t="s">
        <v>181</v>
      </c>
      <c r="D143" s="156" t="s">
        <v>154</v>
      </c>
      <c r="E143" s="157" t="s">
        <v>186</v>
      </c>
      <c r="F143" s="158" t="s">
        <v>187</v>
      </c>
      <c r="G143" s="159" t="s">
        <v>157</v>
      </c>
      <c r="H143" s="160">
        <v>118</v>
      </c>
      <c r="I143" s="161"/>
      <c r="J143" s="160">
        <f t="shared" si="5"/>
        <v>0</v>
      </c>
      <c r="K143" s="162"/>
      <c r="L143" s="30"/>
      <c r="M143" s="163" t="s">
        <v>1</v>
      </c>
      <c r="N143" s="164" t="s">
        <v>40</v>
      </c>
      <c r="O143" s="55"/>
      <c r="P143" s="165">
        <f t="shared" si="6"/>
        <v>0</v>
      </c>
      <c r="Q143" s="165">
        <v>4.0999999999999999E-4</v>
      </c>
      <c r="R143" s="165">
        <f t="shared" si="7"/>
        <v>4.8379999999999999E-2</v>
      </c>
      <c r="S143" s="165">
        <v>0</v>
      </c>
      <c r="T143" s="166">
        <f t="shared" si="8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158</v>
      </c>
      <c r="AT143" s="167" t="s">
        <v>154</v>
      </c>
      <c r="AU143" s="167" t="s">
        <v>130</v>
      </c>
      <c r="AY143" s="14" t="s">
        <v>152</v>
      </c>
      <c r="BE143" s="168">
        <f t="shared" si="9"/>
        <v>0</v>
      </c>
      <c r="BF143" s="168">
        <f t="shared" si="10"/>
        <v>0</v>
      </c>
      <c r="BG143" s="168">
        <f t="shared" si="11"/>
        <v>0</v>
      </c>
      <c r="BH143" s="168">
        <f t="shared" si="12"/>
        <v>0</v>
      </c>
      <c r="BI143" s="168">
        <f t="shared" si="13"/>
        <v>0</v>
      </c>
      <c r="BJ143" s="14" t="s">
        <v>130</v>
      </c>
      <c r="BK143" s="169">
        <f t="shared" si="14"/>
        <v>0</v>
      </c>
      <c r="BL143" s="14" t="s">
        <v>158</v>
      </c>
      <c r="BM143" s="167" t="s">
        <v>267</v>
      </c>
    </row>
    <row r="144" spans="1:65" s="2" customFormat="1" ht="24.2" customHeight="1">
      <c r="A144" s="29"/>
      <c r="B144" s="121"/>
      <c r="C144" s="156" t="s">
        <v>185</v>
      </c>
      <c r="D144" s="156" t="s">
        <v>154</v>
      </c>
      <c r="E144" s="157" t="s">
        <v>190</v>
      </c>
      <c r="F144" s="158" t="s">
        <v>191</v>
      </c>
      <c r="G144" s="159" t="s">
        <v>157</v>
      </c>
      <c r="H144" s="160">
        <v>118</v>
      </c>
      <c r="I144" s="161"/>
      <c r="J144" s="160">
        <f t="shared" si="5"/>
        <v>0</v>
      </c>
      <c r="K144" s="162"/>
      <c r="L144" s="30"/>
      <c r="M144" s="163" t="s">
        <v>1</v>
      </c>
      <c r="N144" s="164" t="s">
        <v>40</v>
      </c>
      <c r="O144" s="55"/>
      <c r="P144" s="165">
        <f t="shared" si="6"/>
        <v>0</v>
      </c>
      <c r="Q144" s="165">
        <v>0.10373</v>
      </c>
      <c r="R144" s="165">
        <f t="shared" si="7"/>
        <v>12.24014</v>
      </c>
      <c r="S144" s="165">
        <v>0</v>
      </c>
      <c r="T144" s="166">
        <f t="shared" si="8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7" t="s">
        <v>158</v>
      </c>
      <c r="AT144" s="167" t="s">
        <v>154</v>
      </c>
      <c r="AU144" s="167" t="s">
        <v>130</v>
      </c>
      <c r="AY144" s="14" t="s">
        <v>152</v>
      </c>
      <c r="BE144" s="168">
        <f t="shared" si="9"/>
        <v>0</v>
      </c>
      <c r="BF144" s="168">
        <f t="shared" si="10"/>
        <v>0</v>
      </c>
      <c r="BG144" s="168">
        <f t="shared" si="11"/>
        <v>0</v>
      </c>
      <c r="BH144" s="168">
        <f t="shared" si="12"/>
        <v>0</v>
      </c>
      <c r="BI144" s="168">
        <f t="shared" si="13"/>
        <v>0</v>
      </c>
      <c r="BJ144" s="14" t="s">
        <v>130</v>
      </c>
      <c r="BK144" s="169">
        <f t="shared" si="14"/>
        <v>0</v>
      </c>
      <c r="BL144" s="14" t="s">
        <v>158</v>
      </c>
      <c r="BM144" s="167" t="s">
        <v>269</v>
      </c>
    </row>
    <row r="145" spans="1:65" s="2" customFormat="1" ht="24.2" customHeight="1">
      <c r="A145" s="29"/>
      <c r="B145" s="121"/>
      <c r="C145" s="156" t="s">
        <v>189</v>
      </c>
      <c r="D145" s="156" t="s">
        <v>154</v>
      </c>
      <c r="E145" s="157" t="s">
        <v>310</v>
      </c>
      <c r="F145" s="158" t="s">
        <v>311</v>
      </c>
      <c r="G145" s="159" t="s">
        <v>157</v>
      </c>
      <c r="H145" s="160">
        <v>0.92</v>
      </c>
      <c r="I145" s="161"/>
      <c r="J145" s="160">
        <f t="shared" si="5"/>
        <v>0</v>
      </c>
      <c r="K145" s="162"/>
      <c r="L145" s="30"/>
      <c r="M145" s="163" t="s">
        <v>1</v>
      </c>
      <c r="N145" s="164" t="s">
        <v>40</v>
      </c>
      <c r="O145" s="55"/>
      <c r="P145" s="165">
        <f t="shared" si="6"/>
        <v>0</v>
      </c>
      <c r="Q145" s="165">
        <v>0.112</v>
      </c>
      <c r="R145" s="165">
        <f t="shared" si="7"/>
        <v>0.10304000000000001</v>
      </c>
      <c r="S145" s="165">
        <v>0</v>
      </c>
      <c r="T145" s="166">
        <f t="shared" si="8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158</v>
      </c>
      <c r="AT145" s="167" t="s">
        <v>154</v>
      </c>
      <c r="AU145" s="167" t="s">
        <v>130</v>
      </c>
      <c r="AY145" s="14" t="s">
        <v>152</v>
      </c>
      <c r="BE145" s="168">
        <f t="shared" si="9"/>
        <v>0</v>
      </c>
      <c r="BF145" s="168">
        <f t="shared" si="10"/>
        <v>0</v>
      </c>
      <c r="BG145" s="168">
        <f t="shared" si="11"/>
        <v>0</v>
      </c>
      <c r="BH145" s="168">
        <f t="shared" si="12"/>
        <v>0</v>
      </c>
      <c r="BI145" s="168">
        <f t="shared" si="13"/>
        <v>0</v>
      </c>
      <c r="BJ145" s="14" t="s">
        <v>130</v>
      </c>
      <c r="BK145" s="169">
        <f t="shared" si="14"/>
        <v>0</v>
      </c>
      <c r="BL145" s="14" t="s">
        <v>158</v>
      </c>
      <c r="BM145" s="167" t="s">
        <v>312</v>
      </c>
    </row>
    <row r="146" spans="1:65" s="2" customFormat="1" ht="24.2" customHeight="1">
      <c r="A146" s="29"/>
      <c r="B146" s="121"/>
      <c r="C146" s="170" t="s">
        <v>108</v>
      </c>
      <c r="D146" s="170" t="s">
        <v>199</v>
      </c>
      <c r="E146" s="171" t="s">
        <v>313</v>
      </c>
      <c r="F146" s="172" t="s">
        <v>314</v>
      </c>
      <c r="G146" s="173" t="s">
        <v>157</v>
      </c>
      <c r="H146" s="174">
        <v>0.32600000000000001</v>
      </c>
      <c r="I146" s="175"/>
      <c r="J146" s="174">
        <f t="shared" si="5"/>
        <v>0</v>
      </c>
      <c r="K146" s="176"/>
      <c r="L146" s="177"/>
      <c r="M146" s="178" t="s">
        <v>1</v>
      </c>
      <c r="N146" s="179" t="s">
        <v>40</v>
      </c>
      <c r="O146" s="55"/>
      <c r="P146" s="165">
        <f t="shared" si="6"/>
        <v>0</v>
      </c>
      <c r="Q146" s="165">
        <v>0.13800000000000001</v>
      </c>
      <c r="R146" s="165">
        <f t="shared" si="7"/>
        <v>4.4988000000000007E-2</v>
      </c>
      <c r="S146" s="165">
        <v>0</v>
      </c>
      <c r="T146" s="166">
        <f t="shared" si="8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7" t="s">
        <v>185</v>
      </c>
      <c r="AT146" s="167" t="s">
        <v>199</v>
      </c>
      <c r="AU146" s="167" t="s">
        <v>130</v>
      </c>
      <c r="AY146" s="14" t="s">
        <v>152</v>
      </c>
      <c r="BE146" s="168">
        <f t="shared" si="9"/>
        <v>0</v>
      </c>
      <c r="BF146" s="168">
        <f t="shared" si="10"/>
        <v>0</v>
      </c>
      <c r="BG146" s="168">
        <f t="shared" si="11"/>
        <v>0</v>
      </c>
      <c r="BH146" s="168">
        <f t="shared" si="12"/>
        <v>0</v>
      </c>
      <c r="BI146" s="168">
        <f t="shared" si="13"/>
        <v>0</v>
      </c>
      <c r="BJ146" s="14" t="s">
        <v>130</v>
      </c>
      <c r="BK146" s="169">
        <f t="shared" si="14"/>
        <v>0</v>
      </c>
      <c r="BL146" s="14" t="s">
        <v>158</v>
      </c>
      <c r="BM146" s="167" t="s">
        <v>315</v>
      </c>
    </row>
    <row r="147" spans="1:65" s="2" customFormat="1" ht="24.2" customHeight="1">
      <c r="A147" s="29"/>
      <c r="B147" s="121"/>
      <c r="C147" s="170" t="s">
        <v>198</v>
      </c>
      <c r="D147" s="170" t="s">
        <v>199</v>
      </c>
      <c r="E147" s="171" t="s">
        <v>316</v>
      </c>
      <c r="F147" s="172" t="s">
        <v>317</v>
      </c>
      <c r="G147" s="173" t="s">
        <v>157</v>
      </c>
      <c r="H147" s="174">
        <v>0.61199999999999999</v>
      </c>
      <c r="I147" s="175"/>
      <c r="J147" s="174">
        <f t="shared" si="5"/>
        <v>0</v>
      </c>
      <c r="K147" s="176"/>
      <c r="L147" s="177"/>
      <c r="M147" s="178" t="s">
        <v>1</v>
      </c>
      <c r="N147" s="179" t="s">
        <v>40</v>
      </c>
      <c r="O147" s="55"/>
      <c r="P147" s="165">
        <f t="shared" si="6"/>
        <v>0</v>
      </c>
      <c r="Q147" s="165">
        <v>0.13800000000000001</v>
      </c>
      <c r="R147" s="165">
        <f t="shared" si="7"/>
        <v>8.4456000000000003E-2</v>
      </c>
      <c r="S147" s="165">
        <v>0</v>
      </c>
      <c r="T147" s="166">
        <f t="shared" si="8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7" t="s">
        <v>185</v>
      </c>
      <c r="AT147" s="167" t="s">
        <v>199</v>
      </c>
      <c r="AU147" s="167" t="s">
        <v>130</v>
      </c>
      <c r="AY147" s="14" t="s">
        <v>152</v>
      </c>
      <c r="BE147" s="168">
        <f t="shared" si="9"/>
        <v>0</v>
      </c>
      <c r="BF147" s="168">
        <f t="shared" si="10"/>
        <v>0</v>
      </c>
      <c r="BG147" s="168">
        <f t="shared" si="11"/>
        <v>0</v>
      </c>
      <c r="BH147" s="168">
        <f t="shared" si="12"/>
        <v>0</v>
      </c>
      <c r="BI147" s="168">
        <f t="shared" si="13"/>
        <v>0</v>
      </c>
      <c r="BJ147" s="14" t="s">
        <v>130</v>
      </c>
      <c r="BK147" s="169">
        <f t="shared" si="14"/>
        <v>0</v>
      </c>
      <c r="BL147" s="14" t="s">
        <v>158</v>
      </c>
      <c r="BM147" s="167" t="s">
        <v>318</v>
      </c>
    </row>
    <row r="148" spans="1:65" s="12" customFormat="1" ht="22.9" customHeight="1">
      <c r="B148" s="143"/>
      <c r="D148" s="144" t="s">
        <v>73</v>
      </c>
      <c r="E148" s="154" t="s">
        <v>189</v>
      </c>
      <c r="F148" s="154" t="s">
        <v>193</v>
      </c>
      <c r="I148" s="146"/>
      <c r="J148" s="155">
        <f>BK148</f>
        <v>0</v>
      </c>
      <c r="L148" s="143"/>
      <c r="M148" s="148"/>
      <c r="N148" s="149"/>
      <c r="O148" s="149"/>
      <c r="P148" s="150">
        <f>SUM(P149:P156)</f>
        <v>0</v>
      </c>
      <c r="Q148" s="149"/>
      <c r="R148" s="150">
        <f>SUM(R149:R156)</f>
        <v>0.86805779999999999</v>
      </c>
      <c r="S148" s="149"/>
      <c r="T148" s="151">
        <f>SUM(T149:T156)</f>
        <v>0</v>
      </c>
      <c r="AR148" s="144" t="s">
        <v>82</v>
      </c>
      <c r="AT148" s="152" t="s">
        <v>73</v>
      </c>
      <c r="AU148" s="152" t="s">
        <v>82</v>
      </c>
      <c r="AY148" s="144" t="s">
        <v>152</v>
      </c>
      <c r="BK148" s="153">
        <f>SUM(BK149:BK156)</f>
        <v>0</v>
      </c>
    </row>
    <row r="149" spans="1:65" s="2" customFormat="1" ht="24.2" customHeight="1">
      <c r="A149" s="29"/>
      <c r="B149" s="121"/>
      <c r="C149" s="156" t="s">
        <v>204</v>
      </c>
      <c r="D149" s="156" t="s">
        <v>154</v>
      </c>
      <c r="E149" s="157" t="s">
        <v>194</v>
      </c>
      <c r="F149" s="158" t="s">
        <v>195</v>
      </c>
      <c r="G149" s="159" t="s">
        <v>196</v>
      </c>
      <c r="H149" s="160">
        <v>3</v>
      </c>
      <c r="I149" s="161"/>
      <c r="J149" s="160">
        <f t="shared" ref="J149:J156" si="15">ROUND(I149*H149,3)</f>
        <v>0</v>
      </c>
      <c r="K149" s="162"/>
      <c r="L149" s="30"/>
      <c r="M149" s="163" t="s">
        <v>1</v>
      </c>
      <c r="N149" s="164" t="s">
        <v>40</v>
      </c>
      <c r="O149" s="55"/>
      <c r="P149" s="165">
        <f t="shared" ref="P149:P156" si="16">O149*H149</f>
        <v>0</v>
      </c>
      <c r="Q149" s="165">
        <v>0.16400999999999999</v>
      </c>
      <c r="R149" s="165">
        <f t="shared" ref="R149:R156" si="17">Q149*H149</f>
        <v>0.49202999999999997</v>
      </c>
      <c r="S149" s="165">
        <v>0</v>
      </c>
      <c r="T149" s="166">
        <f t="shared" ref="T149:T156" si="18">S149*H149</f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67" t="s">
        <v>158</v>
      </c>
      <c r="AT149" s="167" t="s">
        <v>154</v>
      </c>
      <c r="AU149" s="167" t="s">
        <v>130</v>
      </c>
      <c r="AY149" s="14" t="s">
        <v>152</v>
      </c>
      <c r="BE149" s="168">
        <f t="shared" ref="BE149:BE156" si="19">IF(N149="základná",J149,0)</f>
        <v>0</v>
      </c>
      <c r="BF149" s="168">
        <f t="shared" ref="BF149:BF156" si="20">IF(N149="znížená",J149,0)</f>
        <v>0</v>
      </c>
      <c r="BG149" s="168">
        <f t="shared" ref="BG149:BG156" si="21">IF(N149="zákl. prenesená",J149,0)</f>
        <v>0</v>
      </c>
      <c r="BH149" s="168">
        <f t="shared" ref="BH149:BH156" si="22">IF(N149="zníž. prenesená",J149,0)</f>
        <v>0</v>
      </c>
      <c r="BI149" s="168">
        <f t="shared" ref="BI149:BI156" si="23">IF(N149="nulová",J149,0)</f>
        <v>0</v>
      </c>
      <c r="BJ149" s="14" t="s">
        <v>130</v>
      </c>
      <c r="BK149" s="169">
        <f t="shared" ref="BK149:BK156" si="24">ROUND(I149*H149,3)</f>
        <v>0</v>
      </c>
      <c r="BL149" s="14" t="s">
        <v>158</v>
      </c>
      <c r="BM149" s="167" t="s">
        <v>275</v>
      </c>
    </row>
    <row r="150" spans="1:65" s="2" customFormat="1" ht="24.2" customHeight="1">
      <c r="A150" s="29"/>
      <c r="B150" s="121"/>
      <c r="C150" s="170" t="s">
        <v>208</v>
      </c>
      <c r="D150" s="170" t="s">
        <v>199</v>
      </c>
      <c r="E150" s="171" t="s">
        <v>322</v>
      </c>
      <c r="F150" s="172" t="s">
        <v>323</v>
      </c>
      <c r="G150" s="173" t="s">
        <v>202</v>
      </c>
      <c r="H150" s="174">
        <v>3</v>
      </c>
      <c r="I150" s="175"/>
      <c r="J150" s="174">
        <f t="shared" si="15"/>
        <v>0</v>
      </c>
      <c r="K150" s="176"/>
      <c r="L150" s="177"/>
      <c r="M150" s="178" t="s">
        <v>1</v>
      </c>
      <c r="N150" s="179" t="s">
        <v>40</v>
      </c>
      <c r="O150" s="55"/>
      <c r="P150" s="165">
        <f t="shared" si="16"/>
        <v>0</v>
      </c>
      <c r="Q150" s="165">
        <v>8.1000000000000003E-2</v>
      </c>
      <c r="R150" s="165">
        <f t="shared" si="17"/>
        <v>0.24299999999999999</v>
      </c>
      <c r="S150" s="165">
        <v>0</v>
      </c>
      <c r="T150" s="166">
        <f t="shared" si="18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7" t="s">
        <v>185</v>
      </c>
      <c r="AT150" s="167" t="s">
        <v>199</v>
      </c>
      <c r="AU150" s="167" t="s">
        <v>130</v>
      </c>
      <c r="AY150" s="14" t="s">
        <v>152</v>
      </c>
      <c r="BE150" s="168">
        <f t="shared" si="19"/>
        <v>0</v>
      </c>
      <c r="BF150" s="168">
        <f t="shared" si="20"/>
        <v>0</v>
      </c>
      <c r="BG150" s="168">
        <f t="shared" si="21"/>
        <v>0</v>
      </c>
      <c r="BH150" s="168">
        <f t="shared" si="22"/>
        <v>0</v>
      </c>
      <c r="BI150" s="168">
        <f t="shared" si="23"/>
        <v>0</v>
      </c>
      <c r="BJ150" s="14" t="s">
        <v>130</v>
      </c>
      <c r="BK150" s="169">
        <f t="shared" si="24"/>
        <v>0</v>
      </c>
      <c r="BL150" s="14" t="s">
        <v>158</v>
      </c>
      <c r="BM150" s="167" t="s">
        <v>324</v>
      </c>
    </row>
    <row r="151" spans="1:65" s="2" customFormat="1" ht="24.2" customHeight="1">
      <c r="A151" s="29"/>
      <c r="B151" s="121"/>
      <c r="C151" s="156" t="s">
        <v>212</v>
      </c>
      <c r="D151" s="156" t="s">
        <v>154</v>
      </c>
      <c r="E151" s="157" t="s">
        <v>205</v>
      </c>
      <c r="F151" s="158" t="s">
        <v>206</v>
      </c>
      <c r="G151" s="159" t="s">
        <v>162</v>
      </c>
      <c r="H151" s="160">
        <v>0.06</v>
      </c>
      <c r="I151" s="161"/>
      <c r="J151" s="160">
        <f t="shared" si="15"/>
        <v>0</v>
      </c>
      <c r="K151" s="162"/>
      <c r="L151" s="30"/>
      <c r="M151" s="163" t="s">
        <v>1</v>
      </c>
      <c r="N151" s="164" t="s">
        <v>40</v>
      </c>
      <c r="O151" s="55"/>
      <c r="P151" s="165">
        <f t="shared" si="16"/>
        <v>0</v>
      </c>
      <c r="Q151" s="165">
        <v>2.2151299999999998</v>
      </c>
      <c r="R151" s="165">
        <f t="shared" si="17"/>
        <v>0.13290779999999999</v>
      </c>
      <c r="S151" s="165">
        <v>0</v>
      </c>
      <c r="T151" s="166">
        <f t="shared" si="18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7" t="s">
        <v>158</v>
      </c>
      <c r="AT151" s="167" t="s">
        <v>154</v>
      </c>
      <c r="AU151" s="167" t="s">
        <v>130</v>
      </c>
      <c r="AY151" s="14" t="s">
        <v>152</v>
      </c>
      <c r="BE151" s="168">
        <f t="shared" si="19"/>
        <v>0</v>
      </c>
      <c r="BF151" s="168">
        <f t="shared" si="20"/>
        <v>0</v>
      </c>
      <c r="BG151" s="168">
        <f t="shared" si="21"/>
        <v>0</v>
      </c>
      <c r="BH151" s="168">
        <f t="shared" si="22"/>
        <v>0</v>
      </c>
      <c r="BI151" s="168">
        <f t="shared" si="23"/>
        <v>0</v>
      </c>
      <c r="BJ151" s="14" t="s">
        <v>130</v>
      </c>
      <c r="BK151" s="169">
        <f t="shared" si="24"/>
        <v>0</v>
      </c>
      <c r="BL151" s="14" t="s">
        <v>158</v>
      </c>
      <c r="BM151" s="167" t="s">
        <v>279</v>
      </c>
    </row>
    <row r="152" spans="1:65" s="2" customFormat="1" ht="24.2" customHeight="1">
      <c r="A152" s="29"/>
      <c r="B152" s="121"/>
      <c r="C152" s="156" t="s">
        <v>217</v>
      </c>
      <c r="D152" s="156" t="s">
        <v>154</v>
      </c>
      <c r="E152" s="157" t="s">
        <v>325</v>
      </c>
      <c r="F152" s="158" t="s">
        <v>326</v>
      </c>
      <c r="G152" s="159" t="s">
        <v>196</v>
      </c>
      <c r="H152" s="160">
        <v>3</v>
      </c>
      <c r="I152" s="161"/>
      <c r="J152" s="160">
        <f t="shared" si="15"/>
        <v>0</v>
      </c>
      <c r="K152" s="162"/>
      <c r="L152" s="30"/>
      <c r="M152" s="163" t="s">
        <v>1</v>
      </c>
      <c r="N152" s="164" t="s">
        <v>40</v>
      </c>
      <c r="O152" s="55"/>
      <c r="P152" s="165">
        <f t="shared" si="16"/>
        <v>0</v>
      </c>
      <c r="Q152" s="165">
        <v>4.0000000000000003E-5</v>
      </c>
      <c r="R152" s="165">
        <f t="shared" si="17"/>
        <v>1.2000000000000002E-4</v>
      </c>
      <c r="S152" s="165">
        <v>0</v>
      </c>
      <c r="T152" s="166">
        <f t="shared" si="18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7" t="s">
        <v>158</v>
      </c>
      <c r="AT152" s="167" t="s">
        <v>154</v>
      </c>
      <c r="AU152" s="167" t="s">
        <v>130</v>
      </c>
      <c r="AY152" s="14" t="s">
        <v>152</v>
      </c>
      <c r="BE152" s="168">
        <f t="shared" si="19"/>
        <v>0</v>
      </c>
      <c r="BF152" s="168">
        <f t="shared" si="20"/>
        <v>0</v>
      </c>
      <c r="BG152" s="168">
        <f t="shared" si="21"/>
        <v>0</v>
      </c>
      <c r="BH152" s="168">
        <f t="shared" si="22"/>
        <v>0</v>
      </c>
      <c r="BI152" s="168">
        <f t="shared" si="23"/>
        <v>0</v>
      </c>
      <c r="BJ152" s="14" t="s">
        <v>130</v>
      </c>
      <c r="BK152" s="169">
        <f t="shared" si="24"/>
        <v>0</v>
      </c>
      <c r="BL152" s="14" t="s">
        <v>158</v>
      </c>
      <c r="BM152" s="167" t="s">
        <v>327</v>
      </c>
    </row>
    <row r="153" spans="1:65" s="2" customFormat="1" ht="24.2" customHeight="1">
      <c r="A153" s="29"/>
      <c r="B153" s="121"/>
      <c r="C153" s="156" t="s">
        <v>221</v>
      </c>
      <c r="D153" s="156" t="s">
        <v>154</v>
      </c>
      <c r="E153" s="157" t="s">
        <v>285</v>
      </c>
      <c r="F153" s="158" t="s">
        <v>286</v>
      </c>
      <c r="G153" s="159" t="s">
        <v>157</v>
      </c>
      <c r="H153" s="160">
        <v>118</v>
      </c>
      <c r="I153" s="161"/>
      <c r="J153" s="160">
        <f t="shared" si="15"/>
        <v>0</v>
      </c>
      <c r="K153" s="162"/>
      <c r="L153" s="30"/>
      <c r="M153" s="163" t="s">
        <v>1</v>
      </c>
      <c r="N153" s="164" t="s">
        <v>40</v>
      </c>
      <c r="O153" s="55"/>
      <c r="P153" s="165">
        <f t="shared" si="16"/>
        <v>0</v>
      </c>
      <c r="Q153" s="165">
        <v>0</v>
      </c>
      <c r="R153" s="165">
        <f t="shared" si="17"/>
        <v>0</v>
      </c>
      <c r="S153" s="165">
        <v>0</v>
      </c>
      <c r="T153" s="166">
        <f t="shared" si="18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7" t="s">
        <v>158</v>
      </c>
      <c r="AT153" s="167" t="s">
        <v>154</v>
      </c>
      <c r="AU153" s="167" t="s">
        <v>130</v>
      </c>
      <c r="AY153" s="14" t="s">
        <v>152</v>
      </c>
      <c r="BE153" s="168">
        <f t="shared" si="19"/>
        <v>0</v>
      </c>
      <c r="BF153" s="168">
        <f t="shared" si="20"/>
        <v>0</v>
      </c>
      <c r="BG153" s="168">
        <f t="shared" si="21"/>
        <v>0</v>
      </c>
      <c r="BH153" s="168">
        <f t="shared" si="22"/>
        <v>0</v>
      </c>
      <c r="BI153" s="168">
        <f t="shared" si="23"/>
        <v>0</v>
      </c>
      <c r="BJ153" s="14" t="s">
        <v>130</v>
      </c>
      <c r="BK153" s="169">
        <f t="shared" si="24"/>
        <v>0</v>
      </c>
      <c r="BL153" s="14" t="s">
        <v>158</v>
      </c>
      <c r="BM153" s="167" t="s">
        <v>287</v>
      </c>
    </row>
    <row r="154" spans="1:65" s="2" customFormat="1" ht="24.2" customHeight="1">
      <c r="A154" s="29"/>
      <c r="B154" s="121"/>
      <c r="C154" s="156" t="s">
        <v>227</v>
      </c>
      <c r="D154" s="156" t="s">
        <v>154</v>
      </c>
      <c r="E154" s="157" t="s">
        <v>213</v>
      </c>
      <c r="F154" s="158" t="s">
        <v>214</v>
      </c>
      <c r="G154" s="159" t="s">
        <v>215</v>
      </c>
      <c r="H154" s="160">
        <v>3.802</v>
      </c>
      <c r="I154" s="161"/>
      <c r="J154" s="160">
        <f t="shared" si="15"/>
        <v>0</v>
      </c>
      <c r="K154" s="162"/>
      <c r="L154" s="30"/>
      <c r="M154" s="163" t="s">
        <v>1</v>
      </c>
      <c r="N154" s="164" t="s">
        <v>40</v>
      </c>
      <c r="O154" s="55"/>
      <c r="P154" s="165">
        <f t="shared" si="16"/>
        <v>0</v>
      </c>
      <c r="Q154" s="165">
        <v>0</v>
      </c>
      <c r="R154" s="165">
        <f t="shared" si="17"/>
        <v>0</v>
      </c>
      <c r="S154" s="165">
        <v>0</v>
      </c>
      <c r="T154" s="166">
        <f t="shared" si="18"/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67" t="s">
        <v>158</v>
      </c>
      <c r="AT154" s="167" t="s">
        <v>154</v>
      </c>
      <c r="AU154" s="167" t="s">
        <v>130</v>
      </c>
      <c r="AY154" s="14" t="s">
        <v>152</v>
      </c>
      <c r="BE154" s="168">
        <f t="shared" si="19"/>
        <v>0</v>
      </c>
      <c r="BF154" s="168">
        <f t="shared" si="20"/>
        <v>0</v>
      </c>
      <c r="BG154" s="168">
        <f t="shared" si="21"/>
        <v>0</v>
      </c>
      <c r="BH154" s="168">
        <f t="shared" si="22"/>
        <v>0</v>
      </c>
      <c r="BI154" s="168">
        <f t="shared" si="23"/>
        <v>0</v>
      </c>
      <c r="BJ154" s="14" t="s">
        <v>130</v>
      </c>
      <c r="BK154" s="169">
        <f t="shared" si="24"/>
        <v>0</v>
      </c>
      <c r="BL154" s="14" t="s">
        <v>158</v>
      </c>
      <c r="BM154" s="167" t="s">
        <v>289</v>
      </c>
    </row>
    <row r="155" spans="1:65" s="2" customFormat="1" ht="24.2" customHeight="1">
      <c r="A155" s="29"/>
      <c r="B155" s="121"/>
      <c r="C155" s="156" t="s">
        <v>268</v>
      </c>
      <c r="D155" s="156" t="s">
        <v>154</v>
      </c>
      <c r="E155" s="157" t="s">
        <v>218</v>
      </c>
      <c r="F155" s="158" t="s">
        <v>219</v>
      </c>
      <c r="G155" s="159" t="s">
        <v>215</v>
      </c>
      <c r="H155" s="160">
        <v>3.802</v>
      </c>
      <c r="I155" s="161"/>
      <c r="J155" s="160">
        <f t="shared" si="15"/>
        <v>0</v>
      </c>
      <c r="K155" s="162"/>
      <c r="L155" s="30"/>
      <c r="M155" s="163" t="s">
        <v>1</v>
      </c>
      <c r="N155" s="164" t="s">
        <v>40</v>
      </c>
      <c r="O155" s="55"/>
      <c r="P155" s="165">
        <f t="shared" si="16"/>
        <v>0</v>
      </c>
      <c r="Q155" s="165">
        <v>0</v>
      </c>
      <c r="R155" s="165">
        <f t="shared" si="17"/>
        <v>0</v>
      </c>
      <c r="S155" s="165">
        <v>0</v>
      </c>
      <c r="T155" s="166">
        <f t="shared" si="18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7" t="s">
        <v>158</v>
      </c>
      <c r="AT155" s="167" t="s">
        <v>154</v>
      </c>
      <c r="AU155" s="167" t="s">
        <v>130</v>
      </c>
      <c r="AY155" s="14" t="s">
        <v>152</v>
      </c>
      <c r="BE155" s="168">
        <f t="shared" si="19"/>
        <v>0</v>
      </c>
      <c r="BF155" s="168">
        <f t="shared" si="20"/>
        <v>0</v>
      </c>
      <c r="BG155" s="168">
        <f t="shared" si="21"/>
        <v>0</v>
      </c>
      <c r="BH155" s="168">
        <f t="shared" si="22"/>
        <v>0</v>
      </c>
      <c r="BI155" s="168">
        <f t="shared" si="23"/>
        <v>0</v>
      </c>
      <c r="BJ155" s="14" t="s">
        <v>130</v>
      </c>
      <c r="BK155" s="169">
        <f t="shared" si="24"/>
        <v>0</v>
      </c>
      <c r="BL155" s="14" t="s">
        <v>158</v>
      </c>
      <c r="BM155" s="167" t="s">
        <v>291</v>
      </c>
    </row>
    <row r="156" spans="1:65" s="2" customFormat="1" ht="24.2" customHeight="1">
      <c r="A156" s="29"/>
      <c r="B156" s="121"/>
      <c r="C156" s="156" t="s">
        <v>271</v>
      </c>
      <c r="D156" s="156" t="s">
        <v>154</v>
      </c>
      <c r="E156" s="157" t="s">
        <v>222</v>
      </c>
      <c r="F156" s="158" t="s">
        <v>223</v>
      </c>
      <c r="G156" s="159" t="s">
        <v>215</v>
      </c>
      <c r="H156" s="160">
        <v>3.802</v>
      </c>
      <c r="I156" s="161"/>
      <c r="J156" s="160">
        <f t="shared" si="15"/>
        <v>0</v>
      </c>
      <c r="K156" s="162"/>
      <c r="L156" s="30"/>
      <c r="M156" s="163" t="s">
        <v>1</v>
      </c>
      <c r="N156" s="164" t="s">
        <v>40</v>
      </c>
      <c r="O156" s="55"/>
      <c r="P156" s="165">
        <f t="shared" si="16"/>
        <v>0</v>
      </c>
      <c r="Q156" s="165">
        <v>0</v>
      </c>
      <c r="R156" s="165">
        <f t="shared" si="17"/>
        <v>0</v>
      </c>
      <c r="S156" s="165">
        <v>0</v>
      </c>
      <c r="T156" s="166">
        <f t="shared" si="18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67" t="s">
        <v>158</v>
      </c>
      <c r="AT156" s="167" t="s">
        <v>154</v>
      </c>
      <c r="AU156" s="167" t="s">
        <v>130</v>
      </c>
      <c r="AY156" s="14" t="s">
        <v>152</v>
      </c>
      <c r="BE156" s="168">
        <f t="shared" si="19"/>
        <v>0</v>
      </c>
      <c r="BF156" s="168">
        <f t="shared" si="20"/>
        <v>0</v>
      </c>
      <c r="BG156" s="168">
        <f t="shared" si="21"/>
        <v>0</v>
      </c>
      <c r="BH156" s="168">
        <f t="shared" si="22"/>
        <v>0</v>
      </c>
      <c r="BI156" s="168">
        <f t="shared" si="23"/>
        <v>0</v>
      </c>
      <c r="BJ156" s="14" t="s">
        <v>130</v>
      </c>
      <c r="BK156" s="169">
        <f t="shared" si="24"/>
        <v>0</v>
      </c>
      <c r="BL156" s="14" t="s">
        <v>158</v>
      </c>
      <c r="BM156" s="167" t="s">
        <v>293</v>
      </c>
    </row>
    <row r="157" spans="1:65" s="12" customFormat="1" ht="22.9" customHeight="1">
      <c r="B157" s="143"/>
      <c r="D157" s="144" t="s">
        <v>73</v>
      </c>
      <c r="E157" s="154" t="s">
        <v>225</v>
      </c>
      <c r="F157" s="154" t="s">
        <v>226</v>
      </c>
      <c r="I157" s="146"/>
      <c r="J157" s="155">
        <f>BK157</f>
        <v>0</v>
      </c>
      <c r="L157" s="143"/>
      <c r="M157" s="148"/>
      <c r="N157" s="149"/>
      <c r="O157" s="149"/>
      <c r="P157" s="150">
        <f>P158</f>
        <v>0</v>
      </c>
      <c r="Q157" s="149"/>
      <c r="R157" s="150">
        <f>R158</f>
        <v>0</v>
      </c>
      <c r="S157" s="149"/>
      <c r="T157" s="151">
        <f>T158</f>
        <v>0</v>
      </c>
      <c r="AR157" s="144" t="s">
        <v>82</v>
      </c>
      <c r="AT157" s="152" t="s">
        <v>73</v>
      </c>
      <c r="AU157" s="152" t="s">
        <v>82</v>
      </c>
      <c r="AY157" s="144" t="s">
        <v>152</v>
      </c>
      <c r="BK157" s="153">
        <f>BK158</f>
        <v>0</v>
      </c>
    </row>
    <row r="158" spans="1:65" s="2" customFormat="1" ht="24.2" customHeight="1">
      <c r="A158" s="29"/>
      <c r="B158" s="121"/>
      <c r="C158" s="156" t="s">
        <v>7</v>
      </c>
      <c r="D158" s="156" t="s">
        <v>154</v>
      </c>
      <c r="E158" s="157" t="s">
        <v>228</v>
      </c>
      <c r="F158" s="158" t="s">
        <v>229</v>
      </c>
      <c r="G158" s="159" t="s">
        <v>215</v>
      </c>
      <c r="H158" s="160">
        <v>14.015000000000001</v>
      </c>
      <c r="I158" s="161"/>
      <c r="J158" s="160">
        <f>ROUND(I158*H158,3)</f>
        <v>0</v>
      </c>
      <c r="K158" s="162"/>
      <c r="L158" s="30"/>
      <c r="M158" s="180" t="s">
        <v>1</v>
      </c>
      <c r="N158" s="181" t="s">
        <v>40</v>
      </c>
      <c r="O158" s="182"/>
      <c r="P158" s="183">
        <f>O158*H158</f>
        <v>0</v>
      </c>
      <c r="Q158" s="183">
        <v>0</v>
      </c>
      <c r="R158" s="183">
        <f>Q158*H158</f>
        <v>0</v>
      </c>
      <c r="S158" s="183">
        <v>0</v>
      </c>
      <c r="T158" s="184">
        <f>S158*H158</f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67" t="s">
        <v>158</v>
      </c>
      <c r="AT158" s="167" t="s">
        <v>154</v>
      </c>
      <c r="AU158" s="167" t="s">
        <v>130</v>
      </c>
      <c r="AY158" s="14" t="s">
        <v>152</v>
      </c>
      <c r="BE158" s="168">
        <f>IF(N158="základná",J158,0)</f>
        <v>0</v>
      </c>
      <c r="BF158" s="168">
        <f>IF(N158="znížená",J158,0)</f>
        <v>0</v>
      </c>
      <c r="BG158" s="168">
        <f>IF(N158="zákl. prenesená",J158,0)</f>
        <v>0</v>
      </c>
      <c r="BH158" s="168">
        <f>IF(N158="zníž. prenesená",J158,0)</f>
        <v>0</v>
      </c>
      <c r="BI158" s="168">
        <f>IF(N158="nulová",J158,0)</f>
        <v>0</v>
      </c>
      <c r="BJ158" s="14" t="s">
        <v>130</v>
      </c>
      <c r="BK158" s="169">
        <f>ROUND(I158*H158,3)</f>
        <v>0</v>
      </c>
      <c r="BL158" s="14" t="s">
        <v>158</v>
      </c>
      <c r="BM158" s="167" t="s">
        <v>295</v>
      </c>
    </row>
    <row r="159" spans="1:65" s="2" customFormat="1" ht="6.95" customHeight="1">
      <c r="A159" s="29"/>
      <c r="B159" s="44"/>
      <c r="C159" s="45"/>
      <c r="D159" s="45"/>
      <c r="E159" s="45"/>
      <c r="F159" s="45"/>
      <c r="G159" s="45"/>
      <c r="H159" s="45"/>
      <c r="I159" s="45"/>
      <c r="J159" s="45"/>
      <c r="K159" s="45"/>
      <c r="L159" s="30"/>
      <c r="M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</row>
  </sheetData>
  <autoFilter ref="C131:K158"/>
  <mergeCells count="14">
    <mergeCell ref="D110:F110"/>
    <mergeCell ref="E122:H122"/>
    <mergeCell ref="E124:H124"/>
    <mergeCell ref="L2:V2"/>
    <mergeCell ref="E87:H87"/>
    <mergeCell ref="D106:F106"/>
    <mergeCell ref="D107:F107"/>
    <mergeCell ref="D108:F108"/>
    <mergeCell ref="D109:F109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9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1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4" t="s">
        <v>101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74</v>
      </c>
    </row>
    <row r="4" spans="1:46" s="1" customFormat="1" ht="24.95" customHeight="1">
      <c r="B4" s="17"/>
      <c r="D4" s="18" t="s">
        <v>111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Rekonštrukcia mestských chodníkov a spevnených plôch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112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customHeight="1">
      <c r="A9" s="29"/>
      <c r="B9" s="30"/>
      <c r="C9" s="29"/>
      <c r="D9" s="29"/>
      <c r="E9" s="189" t="s">
        <v>340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13. 8. 2020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24</v>
      </c>
      <c r="F15" s="29"/>
      <c r="G15" s="29"/>
      <c r="H15" s="29"/>
      <c r="I15" s="24" t="s">
        <v>25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195"/>
      <c r="G18" s="195"/>
      <c r="H18" s="195"/>
      <c r="I18" s="24" t="s">
        <v>25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33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00" t="s">
        <v>1</v>
      </c>
      <c r="F27" s="200"/>
      <c r="G27" s="200"/>
      <c r="H27" s="200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114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115</v>
      </c>
      <c r="E31" s="29"/>
      <c r="F31" s="29"/>
      <c r="G31" s="29"/>
      <c r="H31" s="29"/>
      <c r="I31" s="29"/>
      <c r="J31" s="94">
        <f>J105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34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36</v>
      </c>
      <c r="G34" s="29"/>
      <c r="H34" s="29"/>
      <c r="I34" s="33" t="s">
        <v>35</v>
      </c>
      <c r="J34" s="33" t="s">
        <v>37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38</v>
      </c>
      <c r="E35" s="24" t="s">
        <v>39</v>
      </c>
      <c r="F35" s="98">
        <f>ROUND((SUM(BE105:BE112) + SUM(BE132:BE168)),  2)</f>
        <v>0</v>
      </c>
      <c r="G35" s="29"/>
      <c r="H35" s="29"/>
      <c r="I35" s="99">
        <v>0.2</v>
      </c>
      <c r="J35" s="98">
        <f>ROUND(((SUM(BE105:BE112) + SUM(BE132:BE168))*I35),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40</v>
      </c>
      <c r="F36" s="98">
        <f>ROUND((SUM(BF105:BF112) + SUM(BF132:BF168)),  2)</f>
        <v>0</v>
      </c>
      <c r="G36" s="29"/>
      <c r="H36" s="29"/>
      <c r="I36" s="99">
        <v>0.2</v>
      </c>
      <c r="J36" s="98">
        <f>ROUND(((SUM(BF105:BF112) + SUM(BF132:BF168))*I36),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41</v>
      </c>
      <c r="F37" s="98">
        <f>ROUND((SUM(BG105:BG112) + SUM(BG132:BG168)),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42</v>
      </c>
      <c r="F38" s="98">
        <f>ROUND((SUM(BH105:BH112) + SUM(BH132:BH168)),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43</v>
      </c>
      <c r="F39" s="98">
        <f>ROUND((SUM(BI105:BI112) + SUM(BI132:BI168)),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44</v>
      </c>
      <c r="E41" s="57"/>
      <c r="F41" s="57"/>
      <c r="G41" s="102" t="s">
        <v>45</v>
      </c>
      <c r="H41" s="103" t="s">
        <v>46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49</v>
      </c>
      <c r="E61" s="32"/>
      <c r="F61" s="106" t="s">
        <v>50</v>
      </c>
      <c r="G61" s="42" t="s">
        <v>49</v>
      </c>
      <c r="H61" s="32"/>
      <c r="I61" s="32"/>
      <c r="J61" s="107" t="s">
        <v>50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49</v>
      </c>
      <c r="E76" s="32"/>
      <c r="F76" s="106" t="s">
        <v>50</v>
      </c>
      <c r="G76" s="42" t="s">
        <v>49</v>
      </c>
      <c r="H76" s="32"/>
      <c r="I76" s="32"/>
      <c r="J76" s="107" t="s">
        <v>50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116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Rekonštrukcia mestských chodníkov a spevnených plôch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112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customHeight="1">
      <c r="A87" s="29"/>
      <c r="B87" s="30"/>
      <c r="C87" s="29"/>
      <c r="D87" s="29"/>
      <c r="E87" s="189" t="str">
        <f>E9</f>
        <v>07 - Ulica Parkova  -  chodnik od ulice Lúčnej  po ulicu Varichovskú ( plocha 266m2)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13. 8. 2020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22</v>
      </c>
      <c r="D91" s="29"/>
      <c r="E91" s="29"/>
      <c r="F91" s="22" t="str">
        <f>E15</f>
        <v xml:space="preserve">Mesto Trebišov </v>
      </c>
      <c r="G91" s="29"/>
      <c r="H91" s="29"/>
      <c r="I91" s="24" t="s">
        <v>28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117</v>
      </c>
      <c r="D94" s="100"/>
      <c r="E94" s="100"/>
      <c r="F94" s="100"/>
      <c r="G94" s="100"/>
      <c r="H94" s="100"/>
      <c r="I94" s="100"/>
      <c r="J94" s="109" t="s">
        <v>118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119</v>
      </c>
      <c r="D96" s="29"/>
      <c r="E96" s="29"/>
      <c r="F96" s="29"/>
      <c r="G96" s="29"/>
      <c r="H96" s="29"/>
      <c r="I96" s="29"/>
      <c r="J96" s="68">
        <f>J132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120</v>
      </c>
    </row>
    <row r="97" spans="1:65" s="9" customFormat="1" ht="24.95" customHeight="1">
      <c r="B97" s="111"/>
      <c r="D97" s="112" t="s">
        <v>121</v>
      </c>
      <c r="E97" s="113"/>
      <c r="F97" s="113"/>
      <c r="G97" s="113"/>
      <c r="H97" s="113"/>
      <c r="I97" s="113"/>
      <c r="J97" s="114">
        <f>J133</f>
        <v>0</v>
      </c>
      <c r="L97" s="111"/>
    </row>
    <row r="98" spans="1:65" s="10" customFormat="1" ht="19.899999999999999" customHeight="1">
      <c r="B98" s="115"/>
      <c r="D98" s="116" t="s">
        <v>122</v>
      </c>
      <c r="E98" s="117"/>
      <c r="F98" s="117"/>
      <c r="G98" s="117"/>
      <c r="H98" s="117"/>
      <c r="I98" s="117"/>
      <c r="J98" s="118">
        <f>J134</f>
        <v>0</v>
      </c>
      <c r="L98" s="115"/>
    </row>
    <row r="99" spans="1:65" s="10" customFormat="1" ht="19.899999999999999" customHeight="1">
      <c r="B99" s="115"/>
      <c r="D99" s="116" t="s">
        <v>123</v>
      </c>
      <c r="E99" s="117"/>
      <c r="F99" s="117"/>
      <c r="G99" s="117"/>
      <c r="H99" s="117"/>
      <c r="I99" s="117"/>
      <c r="J99" s="118">
        <f>J144</f>
        <v>0</v>
      </c>
      <c r="L99" s="115"/>
    </row>
    <row r="100" spans="1:65" s="10" customFormat="1" ht="19.899999999999999" customHeight="1">
      <c r="B100" s="115"/>
      <c r="D100" s="116" t="s">
        <v>124</v>
      </c>
      <c r="E100" s="117"/>
      <c r="F100" s="117"/>
      <c r="G100" s="117"/>
      <c r="H100" s="117"/>
      <c r="I100" s="117"/>
      <c r="J100" s="118">
        <f>J146</f>
        <v>0</v>
      </c>
      <c r="L100" s="115"/>
    </row>
    <row r="101" spans="1:65" s="10" customFormat="1" ht="19.899999999999999" customHeight="1">
      <c r="B101" s="115"/>
      <c r="D101" s="116" t="s">
        <v>125</v>
      </c>
      <c r="E101" s="117"/>
      <c r="F101" s="117"/>
      <c r="G101" s="117"/>
      <c r="H101" s="117"/>
      <c r="I101" s="117"/>
      <c r="J101" s="118">
        <f>J157</f>
        <v>0</v>
      </c>
      <c r="L101" s="115"/>
    </row>
    <row r="102" spans="1:65" s="10" customFormat="1" ht="19.899999999999999" customHeight="1">
      <c r="B102" s="115"/>
      <c r="D102" s="116" t="s">
        <v>126</v>
      </c>
      <c r="E102" s="117"/>
      <c r="F102" s="117"/>
      <c r="G102" s="117"/>
      <c r="H102" s="117"/>
      <c r="I102" s="117"/>
      <c r="J102" s="118">
        <f>J167</f>
        <v>0</v>
      </c>
      <c r="L102" s="115"/>
    </row>
    <row r="103" spans="1:65" s="2" customFormat="1" ht="21.7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6.95" customHeight="1">
      <c r="A104" s="29"/>
      <c r="B104" s="30"/>
      <c r="C104" s="29"/>
      <c r="D104" s="29"/>
      <c r="E104" s="29"/>
      <c r="F104" s="29"/>
      <c r="G104" s="29"/>
      <c r="H104" s="29"/>
      <c r="I104" s="29"/>
      <c r="J104" s="29"/>
      <c r="K104" s="29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29.25" customHeight="1">
      <c r="A105" s="29"/>
      <c r="B105" s="30"/>
      <c r="C105" s="110" t="s">
        <v>127</v>
      </c>
      <c r="D105" s="29"/>
      <c r="E105" s="29"/>
      <c r="F105" s="29"/>
      <c r="G105" s="29"/>
      <c r="H105" s="29"/>
      <c r="I105" s="29"/>
      <c r="J105" s="119">
        <f>ROUND(J106 + J107 + J108 + J109 + J110 + J111,2)</f>
        <v>0</v>
      </c>
      <c r="K105" s="29"/>
      <c r="L105" s="39"/>
      <c r="N105" s="120" t="s">
        <v>38</v>
      </c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65" s="2" customFormat="1" ht="18" customHeight="1">
      <c r="A106" s="29"/>
      <c r="B106" s="121"/>
      <c r="C106" s="122"/>
      <c r="D106" s="228" t="s">
        <v>128</v>
      </c>
      <c r="E106" s="229"/>
      <c r="F106" s="229"/>
      <c r="G106" s="122"/>
      <c r="H106" s="122"/>
      <c r="I106" s="122"/>
      <c r="J106" s="124">
        <v>0</v>
      </c>
      <c r="K106" s="122"/>
      <c r="L106" s="125"/>
      <c r="M106" s="126"/>
      <c r="N106" s="127" t="s">
        <v>40</v>
      </c>
      <c r="O106" s="126"/>
      <c r="P106" s="126"/>
      <c r="Q106" s="126"/>
      <c r="R106" s="126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8" t="s">
        <v>129</v>
      </c>
      <c r="AZ106" s="126"/>
      <c r="BA106" s="126"/>
      <c r="BB106" s="126"/>
      <c r="BC106" s="126"/>
      <c r="BD106" s="126"/>
      <c r="BE106" s="129">
        <f t="shared" ref="BE106:BE111" si="0">IF(N106="základná",J106,0)</f>
        <v>0</v>
      </c>
      <c r="BF106" s="129">
        <f t="shared" ref="BF106:BF111" si="1">IF(N106="znížená",J106,0)</f>
        <v>0</v>
      </c>
      <c r="BG106" s="129">
        <f t="shared" ref="BG106:BG111" si="2">IF(N106="zákl. prenesená",J106,0)</f>
        <v>0</v>
      </c>
      <c r="BH106" s="129">
        <f t="shared" ref="BH106:BH111" si="3">IF(N106="zníž. prenesená",J106,0)</f>
        <v>0</v>
      </c>
      <c r="BI106" s="129">
        <f t="shared" ref="BI106:BI111" si="4">IF(N106="nulová",J106,0)</f>
        <v>0</v>
      </c>
      <c r="BJ106" s="128" t="s">
        <v>130</v>
      </c>
      <c r="BK106" s="126"/>
      <c r="BL106" s="126"/>
      <c r="BM106" s="126"/>
    </row>
    <row r="107" spans="1:65" s="2" customFormat="1" ht="18" customHeight="1">
      <c r="A107" s="29"/>
      <c r="B107" s="121"/>
      <c r="C107" s="122"/>
      <c r="D107" s="228" t="s">
        <v>131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40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129</v>
      </c>
      <c r="AZ107" s="126"/>
      <c r="BA107" s="126"/>
      <c r="BB107" s="126"/>
      <c r="BC107" s="126"/>
      <c r="BD107" s="126"/>
      <c r="BE107" s="129">
        <f t="shared" si="0"/>
        <v>0</v>
      </c>
      <c r="BF107" s="129">
        <f t="shared" si="1"/>
        <v>0</v>
      </c>
      <c r="BG107" s="129">
        <f t="shared" si="2"/>
        <v>0</v>
      </c>
      <c r="BH107" s="129">
        <f t="shared" si="3"/>
        <v>0</v>
      </c>
      <c r="BI107" s="129">
        <f t="shared" si="4"/>
        <v>0</v>
      </c>
      <c r="BJ107" s="128" t="s">
        <v>130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132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40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129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130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133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40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129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130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228" t="s">
        <v>134</v>
      </c>
      <c r="E110" s="229"/>
      <c r="F110" s="229"/>
      <c r="G110" s="122"/>
      <c r="H110" s="122"/>
      <c r="I110" s="122"/>
      <c r="J110" s="124">
        <v>0</v>
      </c>
      <c r="K110" s="122"/>
      <c r="L110" s="125"/>
      <c r="M110" s="126"/>
      <c r="N110" s="127" t="s">
        <v>40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129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130</v>
      </c>
      <c r="BK110" s="126"/>
      <c r="BL110" s="126"/>
      <c r="BM110" s="126"/>
    </row>
    <row r="111" spans="1:65" s="2" customFormat="1" ht="18" customHeight="1">
      <c r="A111" s="29"/>
      <c r="B111" s="121"/>
      <c r="C111" s="122"/>
      <c r="D111" s="123" t="s">
        <v>135</v>
      </c>
      <c r="E111" s="122"/>
      <c r="F111" s="122"/>
      <c r="G111" s="122"/>
      <c r="H111" s="122"/>
      <c r="I111" s="122"/>
      <c r="J111" s="124">
        <f>ROUND(J30*T111,2)</f>
        <v>0</v>
      </c>
      <c r="K111" s="122"/>
      <c r="L111" s="125"/>
      <c r="M111" s="126"/>
      <c r="N111" s="127" t="s">
        <v>40</v>
      </c>
      <c r="O111" s="126"/>
      <c r="P111" s="126"/>
      <c r="Q111" s="126"/>
      <c r="R111" s="126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8" t="s">
        <v>136</v>
      </c>
      <c r="AZ111" s="126"/>
      <c r="BA111" s="126"/>
      <c r="BB111" s="126"/>
      <c r="BC111" s="126"/>
      <c r="BD111" s="126"/>
      <c r="BE111" s="129">
        <f t="shared" si="0"/>
        <v>0</v>
      </c>
      <c r="BF111" s="129">
        <f t="shared" si="1"/>
        <v>0</v>
      </c>
      <c r="BG111" s="129">
        <f t="shared" si="2"/>
        <v>0</v>
      </c>
      <c r="BH111" s="129">
        <f t="shared" si="3"/>
        <v>0</v>
      </c>
      <c r="BI111" s="129">
        <f t="shared" si="4"/>
        <v>0</v>
      </c>
      <c r="BJ111" s="128" t="s">
        <v>130</v>
      </c>
      <c r="BK111" s="126"/>
      <c r="BL111" s="126"/>
      <c r="BM111" s="126"/>
    </row>
    <row r="112" spans="1:65" s="2" customFormat="1" ht="11.25">
      <c r="A112" s="29"/>
      <c r="B112" s="30"/>
      <c r="C112" s="29"/>
      <c r="D112" s="29"/>
      <c r="E112" s="29"/>
      <c r="F112" s="29"/>
      <c r="G112" s="29"/>
      <c r="H112" s="29"/>
      <c r="I112" s="29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s="2" customFormat="1" ht="29.25" customHeight="1">
      <c r="A113" s="29"/>
      <c r="B113" s="30"/>
      <c r="C113" s="130" t="s">
        <v>137</v>
      </c>
      <c r="D113" s="100"/>
      <c r="E113" s="100"/>
      <c r="F113" s="100"/>
      <c r="G113" s="100"/>
      <c r="H113" s="100"/>
      <c r="I113" s="100"/>
      <c r="J113" s="131">
        <f>ROUND(J96+J105,2)</f>
        <v>0</v>
      </c>
      <c r="K113" s="100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31" s="2" customFormat="1" ht="6.95" customHeight="1">
      <c r="A114" s="29"/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8" spans="1:31" s="2" customFormat="1" ht="6.95" customHeight="1">
      <c r="A118" s="29"/>
      <c r="B118" s="46"/>
      <c r="C118" s="47"/>
      <c r="D118" s="47"/>
      <c r="E118" s="47"/>
      <c r="F118" s="47"/>
      <c r="G118" s="47"/>
      <c r="H118" s="47"/>
      <c r="I118" s="47"/>
      <c r="J118" s="47"/>
      <c r="K118" s="47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24.95" customHeight="1">
      <c r="A119" s="29"/>
      <c r="B119" s="30"/>
      <c r="C119" s="18" t="s">
        <v>138</v>
      </c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6.9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2" customHeight="1">
      <c r="A121" s="29"/>
      <c r="B121" s="30"/>
      <c r="C121" s="24" t="s">
        <v>14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6.5" customHeight="1">
      <c r="A122" s="29"/>
      <c r="B122" s="30"/>
      <c r="C122" s="29"/>
      <c r="D122" s="29"/>
      <c r="E122" s="224" t="str">
        <f>E7</f>
        <v>Rekonštrukcia mestských chodníkov a spevnených plôch</v>
      </c>
      <c r="F122" s="225"/>
      <c r="G122" s="225"/>
      <c r="H122" s="225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2" customHeight="1">
      <c r="A123" s="29"/>
      <c r="B123" s="30"/>
      <c r="C123" s="24" t="s">
        <v>112</v>
      </c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24.75" customHeight="1">
      <c r="A124" s="29"/>
      <c r="B124" s="30"/>
      <c r="C124" s="29"/>
      <c r="D124" s="29"/>
      <c r="E124" s="189" t="str">
        <f>E9</f>
        <v>07 - Ulica Parkova  -  chodnik od ulice Lúčnej  po ulicu Varichovskú ( plocha 266m2)</v>
      </c>
      <c r="F124" s="226"/>
      <c r="G124" s="226"/>
      <c r="H124" s="226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6.95" customHeight="1">
      <c r="A125" s="29"/>
      <c r="B125" s="30"/>
      <c r="C125" s="29"/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12" customHeight="1">
      <c r="A126" s="29"/>
      <c r="B126" s="30"/>
      <c r="C126" s="24" t="s">
        <v>18</v>
      </c>
      <c r="D126" s="29"/>
      <c r="E126" s="29"/>
      <c r="F126" s="22" t="str">
        <f>F12</f>
        <v xml:space="preserve">Trebišov </v>
      </c>
      <c r="G126" s="29"/>
      <c r="H126" s="29"/>
      <c r="I126" s="24" t="s">
        <v>20</v>
      </c>
      <c r="J126" s="52" t="str">
        <f>IF(J12="","",J12)</f>
        <v>13. 8. 2020</v>
      </c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6.95" customHeight="1">
      <c r="A127" s="29"/>
      <c r="B127" s="30"/>
      <c r="C127" s="29"/>
      <c r="D127" s="29"/>
      <c r="E127" s="29"/>
      <c r="F127" s="29"/>
      <c r="G127" s="29"/>
      <c r="H127" s="29"/>
      <c r="I127" s="2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15.2" customHeight="1">
      <c r="A128" s="29"/>
      <c r="B128" s="30"/>
      <c r="C128" s="24" t="s">
        <v>22</v>
      </c>
      <c r="D128" s="29"/>
      <c r="E128" s="29"/>
      <c r="F128" s="22" t="str">
        <f>E15</f>
        <v xml:space="preserve">Mesto Trebišov </v>
      </c>
      <c r="G128" s="29"/>
      <c r="H128" s="29"/>
      <c r="I128" s="24" t="s">
        <v>28</v>
      </c>
      <c r="J128" s="27" t="str">
        <f>E21</f>
        <v xml:space="preserve"> 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5.2" customHeight="1">
      <c r="A129" s="29"/>
      <c r="B129" s="30"/>
      <c r="C129" s="24" t="s">
        <v>26</v>
      </c>
      <c r="D129" s="29"/>
      <c r="E129" s="29"/>
      <c r="F129" s="22" t="str">
        <f>IF(E18="","",E18)</f>
        <v>Vyplň údaj</v>
      </c>
      <c r="G129" s="29"/>
      <c r="H129" s="29"/>
      <c r="I129" s="24" t="s">
        <v>32</v>
      </c>
      <c r="J129" s="27" t="str">
        <f>E24</f>
        <v xml:space="preserve"> </v>
      </c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10.35" customHeight="1">
      <c r="A130" s="29"/>
      <c r="B130" s="30"/>
      <c r="C130" s="29"/>
      <c r="D130" s="29"/>
      <c r="E130" s="29"/>
      <c r="F130" s="29"/>
      <c r="G130" s="29"/>
      <c r="H130" s="29"/>
      <c r="I130" s="29"/>
      <c r="J130" s="29"/>
      <c r="K130" s="29"/>
      <c r="L130" s="3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11" customFormat="1" ht="29.25" customHeight="1">
      <c r="A131" s="132"/>
      <c r="B131" s="133"/>
      <c r="C131" s="134" t="s">
        <v>139</v>
      </c>
      <c r="D131" s="135" t="s">
        <v>59</v>
      </c>
      <c r="E131" s="135" t="s">
        <v>55</v>
      </c>
      <c r="F131" s="135" t="s">
        <v>56</v>
      </c>
      <c r="G131" s="135" t="s">
        <v>140</v>
      </c>
      <c r="H131" s="135" t="s">
        <v>141</v>
      </c>
      <c r="I131" s="135" t="s">
        <v>142</v>
      </c>
      <c r="J131" s="136" t="s">
        <v>118</v>
      </c>
      <c r="K131" s="137" t="s">
        <v>143</v>
      </c>
      <c r="L131" s="138"/>
      <c r="M131" s="59" t="s">
        <v>1</v>
      </c>
      <c r="N131" s="60" t="s">
        <v>38</v>
      </c>
      <c r="O131" s="60" t="s">
        <v>144</v>
      </c>
      <c r="P131" s="60" t="s">
        <v>145</v>
      </c>
      <c r="Q131" s="60" t="s">
        <v>146</v>
      </c>
      <c r="R131" s="60" t="s">
        <v>147</v>
      </c>
      <c r="S131" s="60" t="s">
        <v>148</v>
      </c>
      <c r="T131" s="61" t="s">
        <v>149</v>
      </c>
      <c r="U131" s="132"/>
      <c r="V131" s="132"/>
      <c r="W131" s="132"/>
      <c r="X131" s="132"/>
      <c r="Y131" s="132"/>
      <c r="Z131" s="132"/>
      <c r="AA131" s="132"/>
      <c r="AB131" s="132"/>
      <c r="AC131" s="132"/>
      <c r="AD131" s="132"/>
      <c r="AE131" s="132"/>
    </row>
    <row r="132" spans="1:65" s="2" customFormat="1" ht="22.9" customHeight="1">
      <c r="A132" s="29"/>
      <c r="B132" s="30"/>
      <c r="C132" s="66" t="s">
        <v>114</v>
      </c>
      <c r="D132" s="29"/>
      <c r="E132" s="29"/>
      <c r="F132" s="29"/>
      <c r="G132" s="29"/>
      <c r="H132" s="29"/>
      <c r="I132" s="29"/>
      <c r="J132" s="139">
        <f>BK132</f>
        <v>0</v>
      </c>
      <c r="K132" s="29"/>
      <c r="L132" s="30"/>
      <c r="M132" s="62"/>
      <c r="N132" s="53"/>
      <c r="O132" s="63"/>
      <c r="P132" s="140">
        <f>P133</f>
        <v>0</v>
      </c>
      <c r="Q132" s="63"/>
      <c r="R132" s="140">
        <f>R133</f>
        <v>73.628337799999997</v>
      </c>
      <c r="S132" s="63"/>
      <c r="T132" s="141">
        <f>T133</f>
        <v>31.708000000000002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T132" s="14" t="s">
        <v>73</v>
      </c>
      <c r="AU132" s="14" t="s">
        <v>120</v>
      </c>
      <c r="BK132" s="142">
        <f>BK133</f>
        <v>0</v>
      </c>
    </row>
    <row r="133" spans="1:65" s="12" customFormat="1" ht="25.9" customHeight="1">
      <c r="B133" s="143"/>
      <c r="D133" s="144" t="s">
        <v>73</v>
      </c>
      <c r="E133" s="145" t="s">
        <v>150</v>
      </c>
      <c r="F133" s="145" t="s">
        <v>151</v>
      </c>
      <c r="I133" s="146"/>
      <c r="J133" s="147">
        <f>BK133</f>
        <v>0</v>
      </c>
      <c r="L133" s="143"/>
      <c r="M133" s="148"/>
      <c r="N133" s="149"/>
      <c r="O133" s="149"/>
      <c r="P133" s="150">
        <f>P134+P144+P146+P157+P167</f>
        <v>0</v>
      </c>
      <c r="Q133" s="149"/>
      <c r="R133" s="150">
        <f>R134+R144+R146+R157+R167</f>
        <v>73.628337799999997</v>
      </c>
      <c r="S133" s="149"/>
      <c r="T133" s="151">
        <f>T134+T144+T146+T157+T167</f>
        <v>31.708000000000002</v>
      </c>
      <c r="AR133" s="144" t="s">
        <v>82</v>
      </c>
      <c r="AT133" s="152" t="s">
        <v>73</v>
      </c>
      <c r="AU133" s="152" t="s">
        <v>74</v>
      </c>
      <c r="AY133" s="144" t="s">
        <v>152</v>
      </c>
      <c r="BK133" s="153">
        <f>BK134+BK144+BK146+BK157+BK167</f>
        <v>0</v>
      </c>
    </row>
    <row r="134" spans="1:65" s="12" customFormat="1" ht="22.9" customHeight="1">
      <c r="B134" s="143"/>
      <c r="D134" s="144" t="s">
        <v>73</v>
      </c>
      <c r="E134" s="154" t="s">
        <v>82</v>
      </c>
      <c r="F134" s="154" t="s">
        <v>153</v>
      </c>
      <c r="I134" s="146"/>
      <c r="J134" s="155">
        <f>BK134</f>
        <v>0</v>
      </c>
      <c r="L134" s="143"/>
      <c r="M134" s="148"/>
      <c r="N134" s="149"/>
      <c r="O134" s="149"/>
      <c r="P134" s="150">
        <f>SUM(P135:P143)</f>
        <v>0</v>
      </c>
      <c r="Q134" s="149"/>
      <c r="R134" s="150">
        <f>SUM(R135:R143)</f>
        <v>0</v>
      </c>
      <c r="S134" s="149"/>
      <c r="T134" s="151">
        <f>SUM(T135:T143)</f>
        <v>31.708000000000002</v>
      </c>
      <c r="AR134" s="144" t="s">
        <v>82</v>
      </c>
      <c r="AT134" s="152" t="s">
        <v>73</v>
      </c>
      <c r="AU134" s="152" t="s">
        <v>82</v>
      </c>
      <c r="AY134" s="144" t="s">
        <v>152</v>
      </c>
      <c r="BK134" s="153">
        <f>SUM(BK135:BK143)</f>
        <v>0</v>
      </c>
    </row>
    <row r="135" spans="1:65" s="2" customFormat="1" ht="37.9" customHeight="1">
      <c r="A135" s="29"/>
      <c r="B135" s="121"/>
      <c r="C135" s="156" t="s">
        <v>82</v>
      </c>
      <c r="D135" s="156" t="s">
        <v>154</v>
      </c>
      <c r="E135" s="157" t="s">
        <v>297</v>
      </c>
      <c r="F135" s="158" t="s">
        <v>341</v>
      </c>
      <c r="G135" s="159" t="s">
        <v>157</v>
      </c>
      <c r="H135" s="160">
        <v>6</v>
      </c>
      <c r="I135" s="161"/>
      <c r="J135" s="160">
        <f t="shared" ref="J135:J143" si="5">ROUND(I135*H135,3)</f>
        <v>0</v>
      </c>
      <c r="K135" s="162"/>
      <c r="L135" s="30"/>
      <c r="M135" s="163" t="s">
        <v>1</v>
      </c>
      <c r="N135" s="164" t="s">
        <v>40</v>
      </c>
      <c r="O135" s="55"/>
      <c r="P135" s="165">
        <f t="shared" ref="P135:P143" si="6">O135*H135</f>
        <v>0</v>
      </c>
      <c r="Q135" s="165">
        <v>0</v>
      </c>
      <c r="R135" s="165">
        <f t="shared" ref="R135:R143" si="7">Q135*H135</f>
        <v>0</v>
      </c>
      <c r="S135" s="165">
        <v>0.23499999999999999</v>
      </c>
      <c r="T135" s="166">
        <f t="shared" ref="T135:T143" si="8">S135*H135</f>
        <v>1.41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7" t="s">
        <v>158</v>
      </c>
      <c r="AT135" s="167" t="s">
        <v>154</v>
      </c>
      <c r="AU135" s="167" t="s">
        <v>130</v>
      </c>
      <c r="AY135" s="14" t="s">
        <v>152</v>
      </c>
      <c r="BE135" s="168">
        <f t="shared" ref="BE135:BE143" si="9">IF(N135="základná",J135,0)</f>
        <v>0</v>
      </c>
      <c r="BF135" s="168">
        <f t="shared" ref="BF135:BF143" si="10">IF(N135="znížená",J135,0)</f>
        <v>0</v>
      </c>
      <c r="BG135" s="168">
        <f t="shared" ref="BG135:BG143" si="11">IF(N135="zákl. prenesená",J135,0)</f>
        <v>0</v>
      </c>
      <c r="BH135" s="168">
        <f t="shared" ref="BH135:BH143" si="12">IF(N135="zníž. prenesená",J135,0)</f>
        <v>0</v>
      </c>
      <c r="BI135" s="168">
        <f t="shared" ref="BI135:BI143" si="13">IF(N135="nulová",J135,0)</f>
        <v>0</v>
      </c>
      <c r="BJ135" s="14" t="s">
        <v>130</v>
      </c>
      <c r="BK135" s="169">
        <f t="shared" ref="BK135:BK143" si="14">ROUND(I135*H135,3)</f>
        <v>0</v>
      </c>
      <c r="BL135" s="14" t="s">
        <v>158</v>
      </c>
      <c r="BM135" s="167" t="s">
        <v>299</v>
      </c>
    </row>
    <row r="136" spans="1:65" s="2" customFormat="1" ht="24.2" customHeight="1">
      <c r="A136" s="29"/>
      <c r="B136" s="121"/>
      <c r="C136" s="156" t="s">
        <v>130</v>
      </c>
      <c r="D136" s="156" t="s">
        <v>154</v>
      </c>
      <c r="E136" s="157" t="s">
        <v>233</v>
      </c>
      <c r="F136" s="158" t="s">
        <v>234</v>
      </c>
      <c r="G136" s="159" t="s">
        <v>157</v>
      </c>
      <c r="H136" s="160">
        <v>2.4</v>
      </c>
      <c r="I136" s="161"/>
      <c r="J136" s="160">
        <f t="shared" si="5"/>
        <v>0</v>
      </c>
      <c r="K136" s="162"/>
      <c r="L136" s="30"/>
      <c r="M136" s="163" t="s">
        <v>1</v>
      </c>
      <c r="N136" s="164" t="s">
        <v>40</v>
      </c>
      <c r="O136" s="55"/>
      <c r="P136" s="165">
        <f t="shared" si="6"/>
        <v>0</v>
      </c>
      <c r="Q136" s="165">
        <v>0</v>
      </c>
      <c r="R136" s="165">
        <f t="shared" si="7"/>
        <v>0</v>
      </c>
      <c r="S136" s="165">
        <v>0.22500000000000001</v>
      </c>
      <c r="T136" s="166">
        <f t="shared" si="8"/>
        <v>0.54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158</v>
      </c>
      <c r="AT136" s="167" t="s">
        <v>154</v>
      </c>
      <c r="AU136" s="167" t="s">
        <v>130</v>
      </c>
      <c r="AY136" s="14" t="s">
        <v>152</v>
      </c>
      <c r="BE136" s="168">
        <f t="shared" si="9"/>
        <v>0</v>
      </c>
      <c r="BF136" s="168">
        <f t="shared" si="10"/>
        <v>0</v>
      </c>
      <c r="BG136" s="168">
        <f t="shared" si="11"/>
        <v>0</v>
      </c>
      <c r="BH136" s="168">
        <f t="shared" si="12"/>
        <v>0</v>
      </c>
      <c r="BI136" s="168">
        <f t="shared" si="13"/>
        <v>0</v>
      </c>
      <c r="BJ136" s="14" t="s">
        <v>130</v>
      </c>
      <c r="BK136" s="169">
        <f t="shared" si="14"/>
        <v>0</v>
      </c>
      <c r="BL136" s="14" t="s">
        <v>158</v>
      </c>
      <c r="BM136" s="167" t="s">
        <v>300</v>
      </c>
    </row>
    <row r="137" spans="1:65" s="2" customFormat="1" ht="24.2" customHeight="1">
      <c r="A137" s="29"/>
      <c r="B137" s="121"/>
      <c r="C137" s="156" t="s">
        <v>164</v>
      </c>
      <c r="D137" s="156" t="s">
        <v>154</v>
      </c>
      <c r="E137" s="157" t="s">
        <v>155</v>
      </c>
      <c r="F137" s="158" t="s">
        <v>156</v>
      </c>
      <c r="G137" s="159" t="s">
        <v>157</v>
      </c>
      <c r="H137" s="160">
        <v>266</v>
      </c>
      <c r="I137" s="161"/>
      <c r="J137" s="160">
        <f t="shared" si="5"/>
        <v>0</v>
      </c>
      <c r="K137" s="162"/>
      <c r="L137" s="30"/>
      <c r="M137" s="163" t="s">
        <v>1</v>
      </c>
      <c r="N137" s="164" t="s">
        <v>40</v>
      </c>
      <c r="O137" s="55"/>
      <c r="P137" s="165">
        <f t="shared" si="6"/>
        <v>0</v>
      </c>
      <c r="Q137" s="165">
        <v>0</v>
      </c>
      <c r="R137" s="165">
        <f t="shared" si="7"/>
        <v>0</v>
      </c>
      <c r="S137" s="165">
        <v>9.8000000000000004E-2</v>
      </c>
      <c r="T137" s="166">
        <f t="shared" si="8"/>
        <v>26.068000000000001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158</v>
      </c>
      <c r="AT137" s="167" t="s">
        <v>154</v>
      </c>
      <c r="AU137" s="167" t="s">
        <v>130</v>
      </c>
      <c r="AY137" s="14" t="s">
        <v>152</v>
      </c>
      <c r="BE137" s="168">
        <f t="shared" si="9"/>
        <v>0</v>
      </c>
      <c r="BF137" s="168">
        <f t="shared" si="10"/>
        <v>0</v>
      </c>
      <c r="BG137" s="168">
        <f t="shared" si="11"/>
        <v>0</v>
      </c>
      <c r="BH137" s="168">
        <f t="shared" si="12"/>
        <v>0</v>
      </c>
      <c r="BI137" s="168">
        <f t="shared" si="13"/>
        <v>0</v>
      </c>
      <c r="BJ137" s="14" t="s">
        <v>130</v>
      </c>
      <c r="BK137" s="169">
        <f t="shared" si="14"/>
        <v>0</v>
      </c>
      <c r="BL137" s="14" t="s">
        <v>158</v>
      </c>
      <c r="BM137" s="167" t="s">
        <v>236</v>
      </c>
    </row>
    <row r="138" spans="1:65" s="2" customFormat="1" ht="24.2" customHeight="1">
      <c r="A138" s="29"/>
      <c r="B138" s="121"/>
      <c r="C138" s="156" t="s">
        <v>158</v>
      </c>
      <c r="D138" s="156" t="s">
        <v>154</v>
      </c>
      <c r="E138" s="157" t="s">
        <v>301</v>
      </c>
      <c r="F138" s="158" t="s">
        <v>302</v>
      </c>
      <c r="G138" s="159" t="s">
        <v>196</v>
      </c>
      <c r="H138" s="160">
        <v>11</v>
      </c>
      <c r="I138" s="161"/>
      <c r="J138" s="160">
        <f t="shared" si="5"/>
        <v>0</v>
      </c>
      <c r="K138" s="162"/>
      <c r="L138" s="30"/>
      <c r="M138" s="163" t="s">
        <v>1</v>
      </c>
      <c r="N138" s="164" t="s">
        <v>40</v>
      </c>
      <c r="O138" s="55"/>
      <c r="P138" s="165">
        <f t="shared" si="6"/>
        <v>0</v>
      </c>
      <c r="Q138" s="165">
        <v>0</v>
      </c>
      <c r="R138" s="165">
        <f t="shared" si="7"/>
        <v>0</v>
      </c>
      <c r="S138" s="165">
        <v>0.23</v>
      </c>
      <c r="T138" s="166">
        <f t="shared" si="8"/>
        <v>2.5300000000000002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158</v>
      </c>
      <c r="AT138" s="167" t="s">
        <v>154</v>
      </c>
      <c r="AU138" s="167" t="s">
        <v>130</v>
      </c>
      <c r="AY138" s="14" t="s">
        <v>152</v>
      </c>
      <c r="BE138" s="168">
        <f t="shared" si="9"/>
        <v>0</v>
      </c>
      <c r="BF138" s="168">
        <f t="shared" si="10"/>
        <v>0</v>
      </c>
      <c r="BG138" s="168">
        <f t="shared" si="11"/>
        <v>0</v>
      </c>
      <c r="BH138" s="168">
        <f t="shared" si="12"/>
        <v>0</v>
      </c>
      <c r="BI138" s="168">
        <f t="shared" si="13"/>
        <v>0</v>
      </c>
      <c r="BJ138" s="14" t="s">
        <v>130</v>
      </c>
      <c r="BK138" s="169">
        <f t="shared" si="14"/>
        <v>0</v>
      </c>
      <c r="BL138" s="14" t="s">
        <v>158</v>
      </c>
      <c r="BM138" s="167" t="s">
        <v>303</v>
      </c>
    </row>
    <row r="139" spans="1:65" s="2" customFormat="1" ht="24.2" customHeight="1">
      <c r="A139" s="29"/>
      <c r="B139" s="121"/>
      <c r="C139" s="156" t="s">
        <v>171</v>
      </c>
      <c r="D139" s="156" t="s">
        <v>154</v>
      </c>
      <c r="E139" s="157" t="s">
        <v>304</v>
      </c>
      <c r="F139" s="158" t="s">
        <v>305</v>
      </c>
      <c r="G139" s="159" t="s">
        <v>196</v>
      </c>
      <c r="H139" s="160">
        <v>4</v>
      </c>
      <c r="I139" s="161"/>
      <c r="J139" s="160">
        <f t="shared" si="5"/>
        <v>0</v>
      </c>
      <c r="K139" s="162"/>
      <c r="L139" s="30"/>
      <c r="M139" s="163" t="s">
        <v>1</v>
      </c>
      <c r="N139" s="164" t="s">
        <v>40</v>
      </c>
      <c r="O139" s="55"/>
      <c r="P139" s="165">
        <f t="shared" si="6"/>
        <v>0</v>
      </c>
      <c r="Q139" s="165">
        <v>0</v>
      </c>
      <c r="R139" s="165">
        <f t="shared" si="7"/>
        <v>0</v>
      </c>
      <c r="S139" s="165">
        <v>0.28999999999999998</v>
      </c>
      <c r="T139" s="166">
        <f t="shared" si="8"/>
        <v>1.1599999999999999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158</v>
      </c>
      <c r="AT139" s="167" t="s">
        <v>154</v>
      </c>
      <c r="AU139" s="167" t="s">
        <v>130</v>
      </c>
      <c r="AY139" s="14" t="s">
        <v>152</v>
      </c>
      <c r="BE139" s="168">
        <f t="shared" si="9"/>
        <v>0</v>
      </c>
      <c r="BF139" s="168">
        <f t="shared" si="10"/>
        <v>0</v>
      </c>
      <c r="BG139" s="168">
        <f t="shared" si="11"/>
        <v>0</v>
      </c>
      <c r="BH139" s="168">
        <f t="shared" si="12"/>
        <v>0</v>
      </c>
      <c r="BI139" s="168">
        <f t="shared" si="13"/>
        <v>0</v>
      </c>
      <c r="BJ139" s="14" t="s">
        <v>130</v>
      </c>
      <c r="BK139" s="169">
        <f t="shared" si="14"/>
        <v>0</v>
      </c>
      <c r="BL139" s="14" t="s">
        <v>158</v>
      </c>
      <c r="BM139" s="167" t="s">
        <v>306</v>
      </c>
    </row>
    <row r="140" spans="1:65" s="2" customFormat="1" ht="14.45" customHeight="1">
      <c r="A140" s="29"/>
      <c r="B140" s="121"/>
      <c r="C140" s="156" t="s">
        <v>176</v>
      </c>
      <c r="D140" s="156" t="s">
        <v>154</v>
      </c>
      <c r="E140" s="157" t="s">
        <v>160</v>
      </c>
      <c r="F140" s="158" t="s">
        <v>161</v>
      </c>
      <c r="G140" s="159" t="s">
        <v>162</v>
      </c>
      <c r="H140" s="160">
        <v>6.12</v>
      </c>
      <c r="I140" s="161"/>
      <c r="J140" s="160">
        <f t="shared" si="5"/>
        <v>0</v>
      </c>
      <c r="K140" s="162"/>
      <c r="L140" s="30"/>
      <c r="M140" s="163" t="s">
        <v>1</v>
      </c>
      <c r="N140" s="164" t="s">
        <v>40</v>
      </c>
      <c r="O140" s="55"/>
      <c r="P140" s="165">
        <f t="shared" si="6"/>
        <v>0</v>
      </c>
      <c r="Q140" s="165">
        <v>0</v>
      </c>
      <c r="R140" s="165">
        <f t="shared" si="7"/>
        <v>0</v>
      </c>
      <c r="S140" s="165">
        <v>0</v>
      </c>
      <c r="T140" s="166">
        <f t="shared" si="8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158</v>
      </c>
      <c r="AT140" s="167" t="s">
        <v>154</v>
      </c>
      <c r="AU140" s="167" t="s">
        <v>130</v>
      </c>
      <c r="AY140" s="14" t="s">
        <v>152</v>
      </c>
      <c r="BE140" s="168">
        <f t="shared" si="9"/>
        <v>0</v>
      </c>
      <c r="BF140" s="168">
        <f t="shared" si="10"/>
        <v>0</v>
      </c>
      <c r="BG140" s="168">
        <f t="shared" si="11"/>
        <v>0</v>
      </c>
      <c r="BH140" s="168">
        <f t="shared" si="12"/>
        <v>0</v>
      </c>
      <c r="BI140" s="168">
        <f t="shared" si="13"/>
        <v>0</v>
      </c>
      <c r="BJ140" s="14" t="s">
        <v>130</v>
      </c>
      <c r="BK140" s="169">
        <f t="shared" si="14"/>
        <v>0</v>
      </c>
      <c r="BL140" s="14" t="s">
        <v>158</v>
      </c>
      <c r="BM140" s="167" t="s">
        <v>342</v>
      </c>
    </row>
    <row r="141" spans="1:65" s="2" customFormat="1" ht="37.9" customHeight="1">
      <c r="A141" s="29"/>
      <c r="B141" s="121"/>
      <c r="C141" s="156" t="s">
        <v>181</v>
      </c>
      <c r="D141" s="156" t="s">
        <v>154</v>
      </c>
      <c r="E141" s="157" t="s">
        <v>165</v>
      </c>
      <c r="F141" s="158" t="s">
        <v>166</v>
      </c>
      <c r="G141" s="159" t="s">
        <v>162</v>
      </c>
      <c r="H141" s="160">
        <v>6.12</v>
      </c>
      <c r="I141" s="161"/>
      <c r="J141" s="160">
        <f t="shared" si="5"/>
        <v>0</v>
      </c>
      <c r="K141" s="162"/>
      <c r="L141" s="30"/>
      <c r="M141" s="163" t="s">
        <v>1</v>
      </c>
      <c r="N141" s="164" t="s">
        <v>40</v>
      </c>
      <c r="O141" s="55"/>
      <c r="P141" s="165">
        <f t="shared" si="6"/>
        <v>0</v>
      </c>
      <c r="Q141" s="165">
        <v>0</v>
      </c>
      <c r="R141" s="165">
        <f t="shared" si="7"/>
        <v>0</v>
      </c>
      <c r="S141" s="165">
        <v>0</v>
      </c>
      <c r="T141" s="166">
        <f t="shared" si="8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158</v>
      </c>
      <c r="AT141" s="167" t="s">
        <v>154</v>
      </c>
      <c r="AU141" s="167" t="s">
        <v>130</v>
      </c>
      <c r="AY141" s="14" t="s">
        <v>152</v>
      </c>
      <c r="BE141" s="168">
        <f t="shared" si="9"/>
        <v>0</v>
      </c>
      <c r="BF141" s="168">
        <f t="shared" si="10"/>
        <v>0</v>
      </c>
      <c r="BG141" s="168">
        <f t="shared" si="11"/>
        <v>0</v>
      </c>
      <c r="BH141" s="168">
        <f t="shared" si="12"/>
        <v>0</v>
      </c>
      <c r="BI141" s="168">
        <f t="shared" si="13"/>
        <v>0</v>
      </c>
      <c r="BJ141" s="14" t="s">
        <v>130</v>
      </c>
      <c r="BK141" s="169">
        <f t="shared" si="14"/>
        <v>0</v>
      </c>
      <c r="BL141" s="14" t="s">
        <v>158</v>
      </c>
      <c r="BM141" s="167" t="s">
        <v>343</v>
      </c>
    </row>
    <row r="142" spans="1:65" s="2" customFormat="1" ht="24.2" customHeight="1">
      <c r="A142" s="29"/>
      <c r="B142" s="121"/>
      <c r="C142" s="156" t="s">
        <v>185</v>
      </c>
      <c r="D142" s="156" t="s">
        <v>154</v>
      </c>
      <c r="E142" s="157" t="s">
        <v>168</v>
      </c>
      <c r="F142" s="158" t="s">
        <v>169</v>
      </c>
      <c r="G142" s="159" t="s">
        <v>162</v>
      </c>
      <c r="H142" s="160">
        <v>6.12</v>
      </c>
      <c r="I142" s="161"/>
      <c r="J142" s="160">
        <f t="shared" si="5"/>
        <v>0</v>
      </c>
      <c r="K142" s="162"/>
      <c r="L142" s="30"/>
      <c r="M142" s="163" t="s">
        <v>1</v>
      </c>
      <c r="N142" s="164" t="s">
        <v>40</v>
      </c>
      <c r="O142" s="55"/>
      <c r="P142" s="165">
        <f t="shared" si="6"/>
        <v>0</v>
      </c>
      <c r="Q142" s="165">
        <v>0</v>
      </c>
      <c r="R142" s="165">
        <f t="shared" si="7"/>
        <v>0</v>
      </c>
      <c r="S142" s="165">
        <v>0</v>
      </c>
      <c r="T142" s="166">
        <f t="shared" si="8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158</v>
      </c>
      <c r="AT142" s="167" t="s">
        <v>154</v>
      </c>
      <c r="AU142" s="167" t="s">
        <v>130</v>
      </c>
      <c r="AY142" s="14" t="s">
        <v>152</v>
      </c>
      <c r="BE142" s="168">
        <f t="shared" si="9"/>
        <v>0</v>
      </c>
      <c r="BF142" s="168">
        <f t="shared" si="10"/>
        <v>0</v>
      </c>
      <c r="BG142" s="168">
        <f t="shared" si="11"/>
        <v>0</v>
      </c>
      <c r="BH142" s="168">
        <f t="shared" si="12"/>
        <v>0</v>
      </c>
      <c r="BI142" s="168">
        <f t="shared" si="13"/>
        <v>0</v>
      </c>
      <c r="BJ142" s="14" t="s">
        <v>130</v>
      </c>
      <c r="BK142" s="169">
        <f t="shared" si="14"/>
        <v>0</v>
      </c>
      <c r="BL142" s="14" t="s">
        <v>158</v>
      </c>
      <c r="BM142" s="167" t="s">
        <v>344</v>
      </c>
    </row>
    <row r="143" spans="1:65" s="2" customFormat="1" ht="24.2" customHeight="1">
      <c r="A143" s="29"/>
      <c r="B143" s="121"/>
      <c r="C143" s="156" t="s">
        <v>189</v>
      </c>
      <c r="D143" s="156" t="s">
        <v>154</v>
      </c>
      <c r="E143" s="157" t="s">
        <v>172</v>
      </c>
      <c r="F143" s="158" t="s">
        <v>173</v>
      </c>
      <c r="G143" s="159" t="s">
        <v>162</v>
      </c>
      <c r="H143" s="160">
        <v>6.12</v>
      </c>
      <c r="I143" s="161"/>
      <c r="J143" s="160">
        <f t="shared" si="5"/>
        <v>0</v>
      </c>
      <c r="K143" s="162"/>
      <c r="L143" s="30"/>
      <c r="M143" s="163" t="s">
        <v>1</v>
      </c>
      <c r="N143" s="164" t="s">
        <v>40</v>
      </c>
      <c r="O143" s="55"/>
      <c r="P143" s="165">
        <f t="shared" si="6"/>
        <v>0</v>
      </c>
      <c r="Q143" s="165">
        <v>0</v>
      </c>
      <c r="R143" s="165">
        <f t="shared" si="7"/>
        <v>0</v>
      </c>
      <c r="S143" s="165">
        <v>0</v>
      </c>
      <c r="T143" s="166">
        <f t="shared" si="8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158</v>
      </c>
      <c r="AT143" s="167" t="s">
        <v>154</v>
      </c>
      <c r="AU143" s="167" t="s">
        <v>130</v>
      </c>
      <c r="AY143" s="14" t="s">
        <v>152</v>
      </c>
      <c r="BE143" s="168">
        <f t="shared" si="9"/>
        <v>0</v>
      </c>
      <c r="BF143" s="168">
        <f t="shared" si="10"/>
        <v>0</v>
      </c>
      <c r="BG143" s="168">
        <f t="shared" si="11"/>
        <v>0</v>
      </c>
      <c r="BH143" s="168">
        <f t="shared" si="12"/>
        <v>0</v>
      </c>
      <c r="BI143" s="168">
        <f t="shared" si="13"/>
        <v>0</v>
      </c>
      <c r="BJ143" s="14" t="s">
        <v>130</v>
      </c>
      <c r="BK143" s="169">
        <f t="shared" si="14"/>
        <v>0</v>
      </c>
      <c r="BL143" s="14" t="s">
        <v>158</v>
      </c>
      <c r="BM143" s="167" t="s">
        <v>345</v>
      </c>
    </row>
    <row r="144" spans="1:65" s="12" customFormat="1" ht="22.9" customHeight="1">
      <c r="B144" s="143"/>
      <c r="D144" s="144" t="s">
        <v>73</v>
      </c>
      <c r="E144" s="154" t="s">
        <v>130</v>
      </c>
      <c r="F144" s="154" t="s">
        <v>175</v>
      </c>
      <c r="I144" s="146"/>
      <c r="J144" s="155">
        <f>BK144</f>
        <v>0</v>
      </c>
      <c r="L144" s="143"/>
      <c r="M144" s="148"/>
      <c r="N144" s="149"/>
      <c r="O144" s="149"/>
      <c r="P144" s="150">
        <f>P145</f>
        <v>0</v>
      </c>
      <c r="Q144" s="149"/>
      <c r="R144" s="150">
        <f>R145</f>
        <v>3.4361999999999995</v>
      </c>
      <c r="S144" s="149"/>
      <c r="T144" s="151">
        <f>T145</f>
        <v>0</v>
      </c>
      <c r="AR144" s="144" t="s">
        <v>82</v>
      </c>
      <c r="AT144" s="152" t="s">
        <v>73</v>
      </c>
      <c r="AU144" s="152" t="s">
        <v>82</v>
      </c>
      <c r="AY144" s="144" t="s">
        <v>152</v>
      </c>
      <c r="BK144" s="153">
        <f>BK145</f>
        <v>0</v>
      </c>
    </row>
    <row r="145" spans="1:65" s="2" customFormat="1" ht="24.2" customHeight="1">
      <c r="A145" s="29"/>
      <c r="B145" s="121"/>
      <c r="C145" s="156" t="s">
        <v>108</v>
      </c>
      <c r="D145" s="156" t="s">
        <v>154</v>
      </c>
      <c r="E145" s="157" t="s">
        <v>177</v>
      </c>
      <c r="F145" s="158" t="s">
        <v>178</v>
      </c>
      <c r="G145" s="159" t="s">
        <v>162</v>
      </c>
      <c r="H145" s="160">
        <v>1.66</v>
      </c>
      <c r="I145" s="161"/>
      <c r="J145" s="160">
        <f>ROUND(I145*H145,3)</f>
        <v>0</v>
      </c>
      <c r="K145" s="162"/>
      <c r="L145" s="30"/>
      <c r="M145" s="163" t="s">
        <v>1</v>
      </c>
      <c r="N145" s="164" t="s">
        <v>40</v>
      </c>
      <c r="O145" s="55"/>
      <c r="P145" s="165">
        <f>O145*H145</f>
        <v>0</v>
      </c>
      <c r="Q145" s="165">
        <v>2.0699999999999998</v>
      </c>
      <c r="R145" s="165">
        <f>Q145*H145</f>
        <v>3.4361999999999995</v>
      </c>
      <c r="S145" s="165">
        <v>0</v>
      </c>
      <c r="T145" s="166">
        <f>S145*H145</f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158</v>
      </c>
      <c r="AT145" s="167" t="s">
        <v>154</v>
      </c>
      <c r="AU145" s="167" t="s">
        <v>130</v>
      </c>
      <c r="AY145" s="14" t="s">
        <v>152</v>
      </c>
      <c r="BE145" s="168">
        <f>IF(N145="základná",J145,0)</f>
        <v>0</v>
      </c>
      <c r="BF145" s="168">
        <f>IF(N145="znížená",J145,0)</f>
        <v>0</v>
      </c>
      <c r="BG145" s="168">
        <f>IF(N145="zákl. prenesená",J145,0)</f>
        <v>0</v>
      </c>
      <c r="BH145" s="168">
        <f>IF(N145="zníž. prenesená",J145,0)</f>
        <v>0</v>
      </c>
      <c r="BI145" s="168">
        <f>IF(N145="nulová",J145,0)</f>
        <v>0</v>
      </c>
      <c r="BJ145" s="14" t="s">
        <v>130</v>
      </c>
      <c r="BK145" s="169">
        <f>ROUND(I145*H145,3)</f>
        <v>0</v>
      </c>
      <c r="BL145" s="14" t="s">
        <v>158</v>
      </c>
      <c r="BM145" s="167" t="s">
        <v>250</v>
      </c>
    </row>
    <row r="146" spans="1:65" s="12" customFormat="1" ht="22.9" customHeight="1">
      <c r="B146" s="143"/>
      <c r="D146" s="144" t="s">
        <v>73</v>
      </c>
      <c r="E146" s="154" t="s">
        <v>171</v>
      </c>
      <c r="F146" s="154" t="s">
        <v>180</v>
      </c>
      <c r="I146" s="146"/>
      <c r="J146" s="155">
        <f>BK146</f>
        <v>0</v>
      </c>
      <c r="L146" s="143"/>
      <c r="M146" s="148"/>
      <c r="N146" s="149"/>
      <c r="O146" s="149"/>
      <c r="P146" s="150">
        <f>SUM(P147:P156)</f>
        <v>0</v>
      </c>
      <c r="Q146" s="149"/>
      <c r="R146" s="150">
        <f>SUM(R147:R156)</f>
        <v>50.760951999999989</v>
      </c>
      <c r="S146" s="149"/>
      <c r="T146" s="151">
        <f>SUM(T147:T156)</f>
        <v>0</v>
      </c>
      <c r="AR146" s="144" t="s">
        <v>82</v>
      </c>
      <c r="AT146" s="152" t="s">
        <v>73</v>
      </c>
      <c r="AU146" s="152" t="s">
        <v>82</v>
      </c>
      <c r="AY146" s="144" t="s">
        <v>152</v>
      </c>
      <c r="BK146" s="153">
        <f>SUM(BK147:BK156)</f>
        <v>0</v>
      </c>
    </row>
    <row r="147" spans="1:65" s="2" customFormat="1" ht="24.2" customHeight="1">
      <c r="A147" s="29"/>
      <c r="B147" s="121"/>
      <c r="C147" s="156" t="s">
        <v>198</v>
      </c>
      <c r="D147" s="156" t="s">
        <v>154</v>
      </c>
      <c r="E147" s="157" t="s">
        <v>251</v>
      </c>
      <c r="F147" s="158" t="s">
        <v>252</v>
      </c>
      <c r="G147" s="159" t="s">
        <v>157</v>
      </c>
      <c r="H147" s="160">
        <v>6</v>
      </c>
      <c r="I147" s="161"/>
      <c r="J147" s="160">
        <f t="shared" ref="J147:J156" si="15">ROUND(I147*H147,3)</f>
        <v>0</v>
      </c>
      <c r="K147" s="162"/>
      <c r="L147" s="30"/>
      <c r="M147" s="163" t="s">
        <v>1</v>
      </c>
      <c r="N147" s="164" t="s">
        <v>40</v>
      </c>
      <c r="O147" s="55"/>
      <c r="P147" s="165">
        <f t="shared" ref="P147:P156" si="16">O147*H147</f>
        <v>0</v>
      </c>
      <c r="Q147" s="165">
        <v>0.19900000000000001</v>
      </c>
      <c r="R147" s="165">
        <f t="shared" ref="R147:R156" si="17">Q147*H147</f>
        <v>1.194</v>
      </c>
      <c r="S147" s="165">
        <v>0</v>
      </c>
      <c r="T147" s="166">
        <f t="shared" ref="T147:T156" si="18"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7" t="s">
        <v>158</v>
      </c>
      <c r="AT147" s="167" t="s">
        <v>154</v>
      </c>
      <c r="AU147" s="167" t="s">
        <v>130</v>
      </c>
      <c r="AY147" s="14" t="s">
        <v>152</v>
      </c>
      <c r="BE147" s="168">
        <f t="shared" ref="BE147:BE156" si="19">IF(N147="základná",J147,0)</f>
        <v>0</v>
      </c>
      <c r="BF147" s="168">
        <f t="shared" ref="BF147:BF156" si="20">IF(N147="znížená",J147,0)</f>
        <v>0</v>
      </c>
      <c r="BG147" s="168">
        <f t="shared" ref="BG147:BG156" si="21">IF(N147="zákl. prenesená",J147,0)</f>
        <v>0</v>
      </c>
      <c r="BH147" s="168">
        <f t="shared" ref="BH147:BH156" si="22">IF(N147="zníž. prenesená",J147,0)</f>
        <v>0</v>
      </c>
      <c r="BI147" s="168">
        <f t="shared" ref="BI147:BI156" si="23">IF(N147="nulová",J147,0)</f>
        <v>0</v>
      </c>
      <c r="BJ147" s="14" t="s">
        <v>130</v>
      </c>
      <c r="BK147" s="169">
        <f t="shared" ref="BK147:BK156" si="24">ROUND(I147*H147,3)</f>
        <v>0</v>
      </c>
      <c r="BL147" s="14" t="s">
        <v>158</v>
      </c>
      <c r="BM147" s="167" t="s">
        <v>253</v>
      </c>
    </row>
    <row r="148" spans="1:65" s="2" customFormat="1" ht="37.9" customHeight="1">
      <c r="A148" s="29"/>
      <c r="B148" s="121"/>
      <c r="C148" s="156" t="s">
        <v>204</v>
      </c>
      <c r="D148" s="156" t="s">
        <v>154</v>
      </c>
      <c r="E148" s="157" t="s">
        <v>329</v>
      </c>
      <c r="F148" s="158" t="s">
        <v>330</v>
      </c>
      <c r="G148" s="159" t="s">
        <v>157</v>
      </c>
      <c r="H148" s="160">
        <v>34</v>
      </c>
      <c r="I148" s="161"/>
      <c r="J148" s="160">
        <f t="shared" si="15"/>
        <v>0</v>
      </c>
      <c r="K148" s="162"/>
      <c r="L148" s="30"/>
      <c r="M148" s="163" t="s">
        <v>1</v>
      </c>
      <c r="N148" s="164" t="s">
        <v>40</v>
      </c>
      <c r="O148" s="55"/>
      <c r="P148" s="165">
        <f t="shared" si="16"/>
        <v>0</v>
      </c>
      <c r="Q148" s="165">
        <v>0.22763</v>
      </c>
      <c r="R148" s="165">
        <f t="shared" si="17"/>
        <v>7.73942</v>
      </c>
      <c r="S148" s="165">
        <v>0</v>
      </c>
      <c r="T148" s="166">
        <f t="shared" si="18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7" t="s">
        <v>158</v>
      </c>
      <c r="AT148" s="167" t="s">
        <v>154</v>
      </c>
      <c r="AU148" s="167" t="s">
        <v>130</v>
      </c>
      <c r="AY148" s="14" t="s">
        <v>152</v>
      </c>
      <c r="BE148" s="168">
        <f t="shared" si="19"/>
        <v>0</v>
      </c>
      <c r="BF148" s="168">
        <f t="shared" si="20"/>
        <v>0</v>
      </c>
      <c r="BG148" s="168">
        <f t="shared" si="21"/>
        <v>0</v>
      </c>
      <c r="BH148" s="168">
        <f t="shared" si="22"/>
        <v>0</v>
      </c>
      <c r="BI148" s="168">
        <f t="shared" si="23"/>
        <v>0</v>
      </c>
      <c r="BJ148" s="14" t="s">
        <v>130</v>
      </c>
      <c r="BK148" s="169">
        <f t="shared" si="24"/>
        <v>0</v>
      </c>
      <c r="BL148" s="14" t="s">
        <v>158</v>
      </c>
      <c r="BM148" s="167" t="s">
        <v>346</v>
      </c>
    </row>
    <row r="149" spans="1:65" s="2" customFormat="1" ht="24.2" customHeight="1">
      <c r="A149" s="29"/>
      <c r="B149" s="121"/>
      <c r="C149" s="156" t="s">
        <v>208</v>
      </c>
      <c r="D149" s="156" t="s">
        <v>154</v>
      </c>
      <c r="E149" s="157" t="s">
        <v>307</v>
      </c>
      <c r="F149" s="158" t="s">
        <v>308</v>
      </c>
      <c r="G149" s="159" t="s">
        <v>157</v>
      </c>
      <c r="H149" s="160">
        <v>2.4</v>
      </c>
      <c r="I149" s="161"/>
      <c r="J149" s="160">
        <f t="shared" si="15"/>
        <v>0</v>
      </c>
      <c r="K149" s="162"/>
      <c r="L149" s="30"/>
      <c r="M149" s="163" t="s">
        <v>1</v>
      </c>
      <c r="N149" s="164" t="s">
        <v>40</v>
      </c>
      <c r="O149" s="55"/>
      <c r="P149" s="165">
        <f t="shared" si="16"/>
        <v>0</v>
      </c>
      <c r="Q149" s="165">
        <v>0.22377</v>
      </c>
      <c r="R149" s="165">
        <f t="shared" si="17"/>
        <v>0.53704799999999997</v>
      </c>
      <c r="S149" s="165">
        <v>0</v>
      </c>
      <c r="T149" s="166">
        <f t="shared" si="18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67" t="s">
        <v>158</v>
      </c>
      <c r="AT149" s="167" t="s">
        <v>154</v>
      </c>
      <c r="AU149" s="167" t="s">
        <v>130</v>
      </c>
      <c r="AY149" s="14" t="s">
        <v>152</v>
      </c>
      <c r="BE149" s="168">
        <f t="shared" si="19"/>
        <v>0</v>
      </c>
      <c r="BF149" s="168">
        <f t="shared" si="20"/>
        <v>0</v>
      </c>
      <c r="BG149" s="168">
        <f t="shared" si="21"/>
        <v>0</v>
      </c>
      <c r="BH149" s="168">
        <f t="shared" si="22"/>
        <v>0</v>
      </c>
      <c r="BI149" s="168">
        <f t="shared" si="23"/>
        <v>0</v>
      </c>
      <c r="BJ149" s="14" t="s">
        <v>130</v>
      </c>
      <c r="BK149" s="169">
        <f t="shared" si="24"/>
        <v>0</v>
      </c>
      <c r="BL149" s="14" t="s">
        <v>158</v>
      </c>
      <c r="BM149" s="167" t="s">
        <v>309</v>
      </c>
    </row>
    <row r="150" spans="1:65" s="2" customFormat="1" ht="24.2" customHeight="1">
      <c r="A150" s="29"/>
      <c r="B150" s="121"/>
      <c r="C150" s="156" t="s">
        <v>212</v>
      </c>
      <c r="D150" s="156" t="s">
        <v>154</v>
      </c>
      <c r="E150" s="157" t="s">
        <v>260</v>
      </c>
      <c r="F150" s="158" t="s">
        <v>261</v>
      </c>
      <c r="G150" s="159" t="s">
        <v>157</v>
      </c>
      <c r="H150" s="160">
        <v>6</v>
      </c>
      <c r="I150" s="161"/>
      <c r="J150" s="160">
        <f t="shared" si="15"/>
        <v>0</v>
      </c>
      <c r="K150" s="162"/>
      <c r="L150" s="30"/>
      <c r="M150" s="163" t="s">
        <v>1</v>
      </c>
      <c r="N150" s="164" t="s">
        <v>40</v>
      </c>
      <c r="O150" s="55"/>
      <c r="P150" s="165">
        <f t="shared" si="16"/>
        <v>0</v>
      </c>
      <c r="Q150" s="165">
        <v>0.22796</v>
      </c>
      <c r="R150" s="165">
        <f t="shared" si="17"/>
        <v>1.3677600000000001</v>
      </c>
      <c r="S150" s="165">
        <v>0</v>
      </c>
      <c r="T150" s="166">
        <f t="shared" si="18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7" t="s">
        <v>158</v>
      </c>
      <c r="AT150" s="167" t="s">
        <v>154</v>
      </c>
      <c r="AU150" s="167" t="s">
        <v>130</v>
      </c>
      <c r="AY150" s="14" t="s">
        <v>152</v>
      </c>
      <c r="BE150" s="168">
        <f t="shared" si="19"/>
        <v>0</v>
      </c>
      <c r="BF150" s="168">
        <f t="shared" si="20"/>
        <v>0</v>
      </c>
      <c r="BG150" s="168">
        <f t="shared" si="21"/>
        <v>0</v>
      </c>
      <c r="BH150" s="168">
        <f t="shared" si="22"/>
        <v>0</v>
      </c>
      <c r="BI150" s="168">
        <f t="shared" si="23"/>
        <v>0</v>
      </c>
      <c r="BJ150" s="14" t="s">
        <v>130</v>
      </c>
      <c r="BK150" s="169">
        <f t="shared" si="24"/>
        <v>0</v>
      </c>
      <c r="BL150" s="14" t="s">
        <v>158</v>
      </c>
      <c r="BM150" s="167" t="s">
        <v>262</v>
      </c>
    </row>
    <row r="151" spans="1:65" s="2" customFormat="1" ht="24.2" customHeight="1">
      <c r="A151" s="29"/>
      <c r="B151" s="121"/>
      <c r="C151" s="156" t="s">
        <v>217</v>
      </c>
      <c r="D151" s="156" t="s">
        <v>154</v>
      </c>
      <c r="E151" s="157" t="s">
        <v>182</v>
      </c>
      <c r="F151" s="158" t="s">
        <v>183</v>
      </c>
      <c r="G151" s="159" t="s">
        <v>157</v>
      </c>
      <c r="H151" s="160">
        <v>113</v>
      </c>
      <c r="I151" s="161"/>
      <c r="J151" s="160">
        <f t="shared" si="15"/>
        <v>0</v>
      </c>
      <c r="K151" s="162"/>
      <c r="L151" s="30"/>
      <c r="M151" s="163" t="s">
        <v>1</v>
      </c>
      <c r="N151" s="164" t="s">
        <v>40</v>
      </c>
      <c r="O151" s="55"/>
      <c r="P151" s="165">
        <f t="shared" si="16"/>
        <v>0</v>
      </c>
      <c r="Q151" s="165">
        <v>0.10434</v>
      </c>
      <c r="R151" s="165">
        <f t="shared" si="17"/>
        <v>11.790420000000001</v>
      </c>
      <c r="S151" s="165">
        <v>0</v>
      </c>
      <c r="T151" s="166">
        <f t="shared" si="18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7" t="s">
        <v>158</v>
      </c>
      <c r="AT151" s="167" t="s">
        <v>154</v>
      </c>
      <c r="AU151" s="167" t="s">
        <v>130</v>
      </c>
      <c r="AY151" s="14" t="s">
        <v>152</v>
      </c>
      <c r="BE151" s="168">
        <f t="shared" si="19"/>
        <v>0</v>
      </c>
      <c r="BF151" s="168">
        <f t="shared" si="20"/>
        <v>0</v>
      </c>
      <c r="BG151" s="168">
        <f t="shared" si="21"/>
        <v>0</v>
      </c>
      <c r="BH151" s="168">
        <f t="shared" si="22"/>
        <v>0</v>
      </c>
      <c r="BI151" s="168">
        <f t="shared" si="23"/>
        <v>0</v>
      </c>
      <c r="BJ151" s="14" t="s">
        <v>130</v>
      </c>
      <c r="BK151" s="169">
        <f t="shared" si="24"/>
        <v>0</v>
      </c>
      <c r="BL151" s="14" t="s">
        <v>158</v>
      </c>
      <c r="BM151" s="167" t="s">
        <v>266</v>
      </c>
    </row>
    <row r="152" spans="1:65" s="2" customFormat="1" ht="24.2" customHeight="1">
      <c r="A152" s="29"/>
      <c r="B152" s="121"/>
      <c r="C152" s="156" t="s">
        <v>221</v>
      </c>
      <c r="D152" s="156" t="s">
        <v>154</v>
      </c>
      <c r="E152" s="157" t="s">
        <v>186</v>
      </c>
      <c r="F152" s="158" t="s">
        <v>187</v>
      </c>
      <c r="G152" s="159" t="s">
        <v>157</v>
      </c>
      <c r="H152" s="160">
        <v>266</v>
      </c>
      <c r="I152" s="161"/>
      <c r="J152" s="160">
        <f t="shared" si="15"/>
        <v>0</v>
      </c>
      <c r="K152" s="162"/>
      <c r="L152" s="30"/>
      <c r="M152" s="163" t="s">
        <v>1</v>
      </c>
      <c r="N152" s="164" t="s">
        <v>40</v>
      </c>
      <c r="O152" s="55"/>
      <c r="P152" s="165">
        <f t="shared" si="16"/>
        <v>0</v>
      </c>
      <c r="Q152" s="165">
        <v>4.0999999999999999E-4</v>
      </c>
      <c r="R152" s="165">
        <f t="shared" si="17"/>
        <v>0.10906</v>
      </c>
      <c r="S152" s="165">
        <v>0</v>
      </c>
      <c r="T152" s="166">
        <f t="shared" si="18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7" t="s">
        <v>158</v>
      </c>
      <c r="AT152" s="167" t="s">
        <v>154</v>
      </c>
      <c r="AU152" s="167" t="s">
        <v>130</v>
      </c>
      <c r="AY152" s="14" t="s">
        <v>152</v>
      </c>
      <c r="BE152" s="168">
        <f t="shared" si="19"/>
        <v>0</v>
      </c>
      <c r="BF152" s="168">
        <f t="shared" si="20"/>
        <v>0</v>
      </c>
      <c r="BG152" s="168">
        <f t="shared" si="21"/>
        <v>0</v>
      </c>
      <c r="BH152" s="168">
        <f t="shared" si="22"/>
        <v>0</v>
      </c>
      <c r="BI152" s="168">
        <f t="shared" si="23"/>
        <v>0</v>
      </c>
      <c r="BJ152" s="14" t="s">
        <v>130</v>
      </c>
      <c r="BK152" s="169">
        <f t="shared" si="24"/>
        <v>0</v>
      </c>
      <c r="BL152" s="14" t="s">
        <v>158</v>
      </c>
      <c r="BM152" s="167" t="s">
        <v>267</v>
      </c>
    </row>
    <row r="153" spans="1:65" s="2" customFormat="1" ht="24.2" customHeight="1">
      <c r="A153" s="29"/>
      <c r="B153" s="121"/>
      <c r="C153" s="156" t="s">
        <v>227</v>
      </c>
      <c r="D153" s="156" t="s">
        <v>154</v>
      </c>
      <c r="E153" s="157" t="s">
        <v>190</v>
      </c>
      <c r="F153" s="158" t="s">
        <v>191</v>
      </c>
      <c r="G153" s="159" t="s">
        <v>157</v>
      </c>
      <c r="H153" s="160">
        <v>266</v>
      </c>
      <c r="I153" s="161"/>
      <c r="J153" s="160">
        <f t="shared" si="15"/>
        <v>0</v>
      </c>
      <c r="K153" s="162"/>
      <c r="L153" s="30"/>
      <c r="M153" s="163" t="s">
        <v>1</v>
      </c>
      <c r="N153" s="164" t="s">
        <v>40</v>
      </c>
      <c r="O153" s="55"/>
      <c r="P153" s="165">
        <f t="shared" si="16"/>
        <v>0</v>
      </c>
      <c r="Q153" s="165">
        <v>0.10373</v>
      </c>
      <c r="R153" s="165">
        <f t="shared" si="17"/>
        <v>27.592179999999999</v>
      </c>
      <c r="S153" s="165">
        <v>0</v>
      </c>
      <c r="T153" s="166">
        <f t="shared" si="18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7" t="s">
        <v>158</v>
      </c>
      <c r="AT153" s="167" t="s">
        <v>154</v>
      </c>
      <c r="AU153" s="167" t="s">
        <v>130</v>
      </c>
      <c r="AY153" s="14" t="s">
        <v>152</v>
      </c>
      <c r="BE153" s="168">
        <f t="shared" si="19"/>
        <v>0</v>
      </c>
      <c r="BF153" s="168">
        <f t="shared" si="20"/>
        <v>0</v>
      </c>
      <c r="BG153" s="168">
        <f t="shared" si="21"/>
        <v>0</v>
      </c>
      <c r="BH153" s="168">
        <f t="shared" si="22"/>
        <v>0</v>
      </c>
      <c r="BI153" s="168">
        <f t="shared" si="23"/>
        <v>0</v>
      </c>
      <c r="BJ153" s="14" t="s">
        <v>130</v>
      </c>
      <c r="BK153" s="169">
        <f t="shared" si="24"/>
        <v>0</v>
      </c>
      <c r="BL153" s="14" t="s">
        <v>158</v>
      </c>
      <c r="BM153" s="167" t="s">
        <v>269</v>
      </c>
    </row>
    <row r="154" spans="1:65" s="2" customFormat="1" ht="24.2" customHeight="1">
      <c r="A154" s="29"/>
      <c r="B154" s="121"/>
      <c r="C154" s="156" t="s">
        <v>268</v>
      </c>
      <c r="D154" s="156" t="s">
        <v>154</v>
      </c>
      <c r="E154" s="157" t="s">
        <v>310</v>
      </c>
      <c r="F154" s="158" t="s">
        <v>311</v>
      </c>
      <c r="G154" s="159" t="s">
        <v>157</v>
      </c>
      <c r="H154" s="160">
        <v>2.04</v>
      </c>
      <c r="I154" s="161"/>
      <c r="J154" s="160">
        <f t="shared" si="15"/>
        <v>0</v>
      </c>
      <c r="K154" s="162"/>
      <c r="L154" s="30"/>
      <c r="M154" s="163" t="s">
        <v>1</v>
      </c>
      <c r="N154" s="164" t="s">
        <v>40</v>
      </c>
      <c r="O154" s="55"/>
      <c r="P154" s="165">
        <f t="shared" si="16"/>
        <v>0</v>
      </c>
      <c r="Q154" s="165">
        <v>0.112</v>
      </c>
      <c r="R154" s="165">
        <f t="shared" si="17"/>
        <v>0.22848000000000002</v>
      </c>
      <c r="S154" s="165">
        <v>0</v>
      </c>
      <c r="T154" s="166">
        <f t="shared" si="18"/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67" t="s">
        <v>158</v>
      </c>
      <c r="AT154" s="167" t="s">
        <v>154</v>
      </c>
      <c r="AU154" s="167" t="s">
        <v>130</v>
      </c>
      <c r="AY154" s="14" t="s">
        <v>152</v>
      </c>
      <c r="BE154" s="168">
        <f t="shared" si="19"/>
        <v>0</v>
      </c>
      <c r="BF154" s="168">
        <f t="shared" si="20"/>
        <v>0</v>
      </c>
      <c r="BG154" s="168">
        <f t="shared" si="21"/>
        <v>0</v>
      </c>
      <c r="BH154" s="168">
        <f t="shared" si="22"/>
        <v>0</v>
      </c>
      <c r="BI154" s="168">
        <f t="shared" si="23"/>
        <v>0</v>
      </c>
      <c r="BJ154" s="14" t="s">
        <v>130</v>
      </c>
      <c r="BK154" s="169">
        <f t="shared" si="24"/>
        <v>0</v>
      </c>
      <c r="BL154" s="14" t="s">
        <v>158</v>
      </c>
      <c r="BM154" s="167" t="s">
        <v>312</v>
      </c>
    </row>
    <row r="155" spans="1:65" s="2" customFormat="1" ht="24.2" customHeight="1">
      <c r="A155" s="29"/>
      <c r="B155" s="121"/>
      <c r="C155" s="170" t="s">
        <v>271</v>
      </c>
      <c r="D155" s="170" t="s">
        <v>199</v>
      </c>
      <c r="E155" s="171" t="s">
        <v>313</v>
      </c>
      <c r="F155" s="172" t="s">
        <v>314</v>
      </c>
      <c r="G155" s="173" t="s">
        <v>157</v>
      </c>
      <c r="H155" s="174">
        <v>0.32600000000000001</v>
      </c>
      <c r="I155" s="175"/>
      <c r="J155" s="174">
        <f t="shared" si="15"/>
        <v>0</v>
      </c>
      <c r="K155" s="176"/>
      <c r="L155" s="177"/>
      <c r="M155" s="178" t="s">
        <v>1</v>
      </c>
      <c r="N155" s="179" t="s">
        <v>40</v>
      </c>
      <c r="O155" s="55"/>
      <c r="P155" s="165">
        <f t="shared" si="16"/>
        <v>0</v>
      </c>
      <c r="Q155" s="165">
        <v>0.13800000000000001</v>
      </c>
      <c r="R155" s="165">
        <f t="shared" si="17"/>
        <v>4.4988000000000007E-2</v>
      </c>
      <c r="S155" s="165">
        <v>0</v>
      </c>
      <c r="T155" s="166">
        <f t="shared" si="18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7" t="s">
        <v>185</v>
      </c>
      <c r="AT155" s="167" t="s">
        <v>199</v>
      </c>
      <c r="AU155" s="167" t="s">
        <v>130</v>
      </c>
      <c r="AY155" s="14" t="s">
        <v>152</v>
      </c>
      <c r="BE155" s="168">
        <f t="shared" si="19"/>
        <v>0</v>
      </c>
      <c r="BF155" s="168">
        <f t="shared" si="20"/>
        <v>0</v>
      </c>
      <c r="BG155" s="168">
        <f t="shared" si="21"/>
        <v>0</v>
      </c>
      <c r="BH155" s="168">
        <f t="shared" si="22"/>
        <v>0</v>
      </c>
      <c r="BI155" s="168">
        <f t="shared" si="23"/>
        <v>0</v>
      </c>
      <c r="BJ155" s="14" t="s">
        <v>130</v>
      </c>
      <c r="BK155" s="169">
        <f t="shared" si="24"/>
        <v>0</v>
      </c>
      <c r="BL155" s="14" t="s">
        <v>158</v>
      </c>
      <c r="BM155" s="167" t="s">
        <v>315</v>
      </c>
    </row>
    <row r="156" spans="1:65" s="2" customFormat="1" ht="24.2" customHeight="1">
      <c r="A156" s="29"/>
      <c r="B156" s="121"/>
      <c r="C156" s="170" t="s">
        <v>7</v>
      </c>
      <c r="D156" s="170" t="s">
        <v>199</v>
      </c>
      <c r="E156" s="171" t="s">
        <v>316</v>
      </c>
      <c r="F156" s="172" t="s">
        <v>317</v>
      </c>
      <c r="G156" s="173" t="s">
        <v>157</v>
      </c>
      <c r="H156" s="174">
        <v>1.1419999999999999</v>
      </c>
      <c r="I156" s="175"/>
      <c r="J156" s="174">
        <f t="shared" si="15"/>
        <v>0</v>
      </c>
      <c r="K156" s="176"/>
      <c r="L156" s="177"/>
      <c r="M156" s="178" t="s">
        <v>1</v>
      </c>
      <c r="N156" s="179" t="s">
        <v>40</v>
      </c>
      <c r="O156" s="55"/>
      <c r="P156" s="165">
        <f t="shared" si="16"/>
        <v>0</v>
      </c>
      <c r="Q156" s="165">
        <v>0.13800000000000001</v>
      </c>
      <c r="R156" s="165">
        <f t="shared" si="17"/>
        <v>0.15759599999999999</v>
      </c>
      <c r="S156" s="165">
        <v>0</v>
      </c>
      <c r="T156" s="166">
        <f t="shared" si="18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67" t="s">
        <v>185</v>
      </c>
      <c r="AT156" s="167" t="s">
        <v>199</v>
      </c>
      <c r="AU156" s="167" t="s">
        <v>130</v>
      </c>
      <c r="AY156" s="14" t="s">
        <v>152</v>
      </c>
      <c r="BE156" s="168">
        <f t="shared" si="19"/>
        <v>0</v>
      </c>
      <c r="BF156" s="168">
        <f t="shared" si="20"/>
        <v>0</v>
      </c>
      <c r="BG156" s="168">
        <f t="shared" si="21"/>
        <v>0</v>
      </c>
      <c r="BH156" s="168">
        <f t="shared" si="22"/>
        <v>0</v>
      </c>
      <c r="BI156" s="168">
        <f t="shared" si="23"/>
        <v>0</v>
      </c>
      <c r="BJ156" s="14" t="s">
        <v>130</v>
      </c>
      <c r="BK156" s="169">
        <f t="shared" si="24"/>
        <v>0</v>
      </c>
      <c r="BL156" s="14" t="s">
        <v>158</v>
      </c>
      <c r="BM156" s="167" t="s">
        <v>318</v>
      </c>
    </row>
    <row r="157" spans="1:65" s="12" customFormat="1" ht="22.9" customHeight="1">
      <c r="B157" s="143"/>
      <c r="D157" s="144" t="s">
        <v>73</v>
      </c>
      <c r="E157" s="154" t="s">
        <v>189</v>
      </c>
      <c r="F157" s="154" t="s">
        <v>193</v>
      </c>
      <c r="I157" s="146"/>
      <c r="J157" s="155">
        <f>BK157</f>
        <v>0</v>
      </c>
      <c r="L157" s="143"/>
      <c r="M157" s="148"/>
      <c r="N157" s="149"/>
      <c r="O157" s="149"/>
      <c r="P157" s="150">
        <f>SUM(P158:P166)</f>
        <v>0</v>
      </c>
      <c r="Q157" s="149"/>
      <c r="R157" s="150">
        <f>SUM(R158:R166)</f>
        <v>19.431185800000002</v>
      </c>
      <c r="S157" s="149"/>
      <c r="T157" s="151">
        <f>SUM(T158:T166)</f>
        <v>0</v>
      </c>
      <c r="AR157" s="144" t="s">
        <v>82</v>
      </c>
      <c r="AT157" s="152" t="s">
        <v>73</v>
      </c>
      <c r="AU157" s="152" t="s">
        <v>82</v>
      </c>
      <c r="AY157" s="144" t="s">
        <v>152</v>
      </c>
      <c r="BK157" s="153">
        <f>SUM(BK158:BK166)</f>
        <v>0</v>
      </c>
    </row>
    <row r="158" spans="1:65" s="2" customFormat="1" ht="24.2" customHeight="1">
      <c r="A158" s="29"/>
      <c r="B158" s="121"/>
      <c r="C158" s="156" t="s">
        <v>276</v>
      </c>
      <c r="D158" s="156" t="s">
        <v>154</v>
      </c>
      <c r="E158" s="157" t="s">
        <v>194</v>
      </c>
      <c r="F158" s="158" t="s">
        <v>195</v>
      </c>
      <c r="G158" s="159" t="s">
        <v>196</v>
      </c>
      <c r="H158" s="160">
        <v>83</v>
      </c>
      <c r="I158" s="161"/>
      <c r="J158" s="160">
        <f t="shared" ref="J158:J166" si="25">ROUND(I158*H158,3)</f>
        <v>0</v>
      </c>
      <c r="K158" s="162"/>
      <c r="L158" s="30"/>
      <c r="M158" s="163" t="s">
        <v>1</v>
      </c>
      <c r="N158" s="164" t="s">
        <v>40</v>
      </c>
      <c r="O158" s="55"/>
      <c r="P158" s="165">
        <f t="shared" ref="P158:P166" si="26">O158*H158</f>
        <v>0</v>
      </c>
      <c r="Q158" s="165">
        <v>0.16400999999999999</v>
      </c>
      <c r="R158" s="165">
        <f t="shared" ref="R158:R166" si="27">Q158*H158</f>
        <v>13.612829999999999</v>
      </c>
      <c r="S158" s="165">
        <v>0</v>
      </c>
      <c r="T158" s="166">
        <f t="shared" ref="T158:T166" si="28">S158*H158</f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67" t="s">
        <v>158</v>
      </c>
      <c r="AT158" s="167" t="s">
        <v>154</v>
      </c>
      <c r="AU158" s="167" t="s">
        <v>130</v>
      </c>
      <c r="AY158" s="14" t="s">
        <v>152</v>
      </c>
      <c r="BE158" s="168">
        <f t="shared" ref="BE158:BE166" si="29">IF(N158="základná",J158,0)</f>
        <v>0</v>
      </c>
      <c r="BF158" s="168">
        <f t="shared" ref="BF158:BF166" si="30">IF(N158="znížená",J158,0)</f>
        <v>0</v>
      </c>
      <c r="BG158" s="168">
        <f t="shared" ref="BG158:BG166" si="31">IF(N158="zákl. prenesená",J158,0)</f>
        <v>0</v>
      </c>
      <c r="BH158" s="168">
        <f t="shared" ref="BH158:BH166" si="32">IF(N158="zníž. prenesená",J158,0)</f>
        <v>0</v>
      </c>
      <c r="BI158" s="168">
        <f t="shared" ref="BI158:BI166" si="33">IF(N158="nulová",J158,0)</f>
        <v>0</v>
      </c>
      <c r="BJ158" s="14" t="s">
        <v>130</v>
      </c>
      <c r="BK158" s="169">
        <f t="shared" ref="BK158:BK166" si="34">ROUND(I158*H158,3)</f>
        <v>0</v>
      </c>
      <c r="BL158" s="14" t="s">
        <v>158</v>
      </c>
      <c r="BM158" s="167" t="s">
        <v>275</v>
      </c>
    </row>
    <row r="159" spans="1:65" s="2" customFormat="1" ht="14.45" customHeight="1">
      <c r="A159" s="29"/>
      <c r="B159" s="121"/>
      <c r="C159" s="170" t="s">
        <v>278</v>
      </c>
      <c r="D159" s="170" t="s">
        <v>199</v>
      </c>
      <c r="E159" s="171" t="s">
        <v>319</v>
      </c>
      <c r="F159" s="172" t="s">
        <v>320</v>
      </c>
      <c r="G159" s="173" t="s">
        <v>202</v>
      </c>
      <c r="H159" s="174">
        <v>79</v>
      </c>
      <c r="I159" s="175"/>
      <c r="J159" s="174">
        <f t="shared" si="25"/>
        <v>0</v>
      </c>
      <c r="K159" s="176"/>
      <c r="L159" s="177"/>
      <c r="M159" s="178" t="s">
        <v>1</v>
      </c>
      <c r="N159" s="179" t="s">
        <v>40</v>
      </c>
      <c r="O159" s="55"/>
      <c r="P159" s="165">
        <f t="shared" si="26"/>
        <v>0</v>
      </c>
      <c r="Q159" s="165">
        <v>2.3E-2</v>
      </c>
      <c r="R159" s="165">
        <f t="shared" si="27"/>
        <v>1.8169999999999999</v>
      </c>
      <c r="S159" s="165">
        <v>0</v>
      </c>
      <c r="T159" s="166">
        <f t="shared" si="28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67" t="s">
        <v>185</v>
      </c>
      <c r="AT159" s="167" t="s">
        <v>199</v>
      </c>
      <c r="AU159" s="167" t="s">
        <v>130</v>
      </c>
      <c r="AY159" s="14" t="s">
        <v>152</v>
      </c>
      <c r="BE159" s="168">
        <f t="shared" si="29"/>
        <v>0</v>
      </c>
      <c r="BF159" s="168">
        <f t="shared" si="30"/>
        <v>0</v>
      </c>
      <c r="BG159" s="168">
        <f t="shared" si="31"/>
        <v>0</v>
      </c>
      <c r="BH159" s="168">
        <f t="shared" si="32"/>
        <v>0</v>
      </c>
      <c r="BI159" s="168">
        <f t="shared" si="33"/>
        <v>0</v>
      </c>
      <c r="BJ159" s="14" t="s">
        <v>130</v>
      </c>
      <c r="BK159" s="169">
        <f t="shared" si="34"/>
        <v>0</v>
      </c>
      <c r="BL159" s="14" t="s">
        <v>158</v>
      </c>
      <c r="BM159" s="167" t="s">
        <v>321</v>
      </c>
    </row>
    <row r="160" spans="1:65" s="2" customFormat="1" ht="24.2" customHeight="1">
      <c r="A160" s="29"/>
      <c r="B160" s="121"/>
      <c r="C160" s="170" t="s">
        <v>280</v>
      </c>
      <c r="D160" s="170" t="s">
        <v>199</v>
      </c>
      <c r="E160" s="171" t="s">
        <v>322</v>
      </c>
      <c r="F160" s="172" t="s">
        <v>323</v>
      </c>
      <c r="G160" s="173" t="s">
        <v>202</v>
      </c>
      <c r="H160" s="174">
        <v>4</v>
      </c>
      <c r="I160" s="175"/>
      <c r="J160" s="174">
        <f t="shared" si="25"/>
        <v>0</v>
      </c>
      <c r="K160" s="176"/>
      <c r="L160" s="177"/>
      <c r="M160" s="178" t="s">
        <v>1</v>
      </c>
      <c r="N160" s="179" t="s">
        <v>40</v>
      </c>
      <c r="O160" s="55"/>
      <c r="P160" s="165">
        <f t="shared" si="26"/>
        <v>0</v>
      </c>
      <c r="Q160" s="165">
        <v>8.1000000000000003E-2</v>
      </c>
      <c r="R160" s="165">
        <f t="shared" si="27"/>
        <v>0.32400000000000001</v>
      </c>
      <c r="S160" s="165">
        <v>0</v>
      </c>
      <c r="T160" s="166">
        <f t="shared" si="28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67" t="s">
        <v>185</v>
      </c>
      <c r="AT160" s="167" t="s">
        <v>199</v>
      </c>
      <c r="AU160" s="167" t="s">
        <v>130</v>
      </c>
      <c r="AY160" s="14" t="s">
        <v>152</v>
      </c>
      <c r="BE160" s="168">
        <f t="shared" si="29"/>
        <v>0</v>
      </c>
      <c r="BF160" s="168">
        <f t="shared" si="30"/>
        <v>0</v>
      </c>
      <c r="BG160" s="168">
        <f t="shared" si="31"/>
        <v>0</v>
      </c>
      <c r="BH160" s="168">
        <f t="shared" si="32"/>
        <v>0</v>
      </c>
      <c r="BI160" s="168">
        <f t="shared" si="33"/>
        <v>0</v>
      </c>
      <c r="BJ160" s="14" t="s">
        <v>130</v>
      </c>
      <c r="BK160" s="169">
        <f t="shared" si="34"/>
        <v>0</v>
      </c>
      <c r="BL160" s="14" t="s">
        <v>158</v>
      </c>
      <c r="BM160" s="167" t="s">
        <v>324</v>
      </c>
    </row>
    <row r="161" spans="1:65" s="2" customFormat="1" ht="24.2" customHeight="1">
      <c r="A161" s="29"/>
      <c r="B161" s="121"/>
      <c r="C161" s="156" t="s">
        <v>284</v>
      </c>
      <c r="D161" s="156" t="s">
        <v>154</v>
      </c>
      <c r="E161" s="157" t="s">
        <v>205</v>
      </c>
      <c r="F161" s="158" t="s">
        <v>206</v>
      </c>
      <c r="G161" s="159" t="s">
        <v>162</v>
      </c>
      <c r="H161" s="160">
        <v>1.66</v>
      </c>
      <c r="I161" s="161"/>
      <c r="J161" s="160">
        <f t="shared" si="25"/>
        <v>0</v>
      </c>
      <c r="K161" s="162"/>
      <c r="L161" s="30"/>
      <c r="M161" s="163" t="s">
        <v>1</v>
      </c>
      <c r="N161" s="164" t="s">
        <v>40</v>
      </c>
      <c r="O161" s="55"/>
      <c r="P161" s="165">
        <f t="shared" si="26"/>
        <v>0</v>
      </c>
      <c r="Q161" s="165">
        <v>2.2151299999999998</v>
      </c>
      <c r="R161" s="165">
        <f t="shared" si="27"/>
        <v>3.6771157999999997</v>
      </c>
      <c r="S161" s="165">
        <v>0</v>
      </c>
      <c r="T161" s="166">
        <f t="shared" si="28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67" t="s">
        <v>158</v>
      </c>
      <c r="AT161" s="167" t="s">
        <v>154</v>
      </c>
      <c r="AU161" s="167" t="s">
        <v>130</v>
      </c>
      <c r="AY161" s="14" t="s">
        <v>152</v>
      </c>
      <c r="BE161" s="168">
        <f t="shared" si="29"/>
        <v>0</v>
      </c>
      <c r="BF161" s="168">
        <f t="shared" si="30"/>
        <v>0</v>
      </c>
      <c r="BG161" s="168">
        <f t="shared" si="31"/>
        <v>0</v>
      </c>
      <c r="BH161" s="168">
        <f t="shared" si="32"/>
        <v>0</v>
      </c>
      <c r="BI161" s="168">
        <f t="shared" si="33"/>
        <v>0</v>
      </c>
      <c r="BJ161" s="14" t="s">
        <v>130</v>
      </c>
      <c r="BK161" s="169">
        <f t="shared" si="34"/>
        <v>0</v>
      </c>
      <c r="BL161" s="14" t="s">
        <v>158</v>
      </c>
      <c r="BM161" s="167" t="s">
        <v>279</v>
      </c>
    </row>
    <row r="162" spans="1:65" s="2" customFormat="1" ht="24.2" customHeight="1">
      <c r="A162" s="29"/>
      <c r="B162" s="121"/>
      <c r="C162" s="156" t="s">
        <v>288</v>
      </c>
      <c r="D162" s="156" t="s">
        <v>154</v>
      </c>
      <c r="E162" s="157" t="s">
        <v>325</v>
      </c>
      <c r="F162" s="158" t="s">
        <v>326</v>
      </c>
      <c r="G162" s="159" t="s">
        <v>196</v>
      </c>
      <c r="H162" s="160">
        <v>6</v>
      </c>
      <c r="I162" s="161"/>
      <c r="J162" s="160">
        <f t="shared" si="25"/>
        <v>0</v>
      </c>
      <c r="K162" s="162"/>
      <c r="L162" s="30"/>
      <c r="M162" s="163" t="s">
        <v>1</v>
      </c>
      <c r="N162" s="164" t="s">
        <v>40</v>
      </c>
      <c r="O162" s="55"/>
      <c r="P162" s="165">
        <f t="shared" si="26"/>
        <v>0</v>
      </c>
      <c r="Q162" s="165">
        <v>4.0000000000000003E-5</v>
      </c>
      <c r="R162" s="165">
        <f t="shared" si="27"/>
        <v>2.4000000000000003E-4</v>
      </c>
      <c r="S162" s="165">
        <v>0</v>
      </c>
      <c r="T162" s="166">
        <f t="shared" si="28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67" t="s">
        <v>158</v>
      </c>
      <c r="AT162" s="167" t="s">
        <v>154</v>
      </c>
      <c r="AU162" s="167" t="s">
        <v>130</v>
      </c>
      <c r="AY162" s="14" t="s">
        <v>152</v>
      </c>
      <c r="BE162" s="168">
        <f t="shared" si="29"/>
        <v>0</v>
      </c>
      <c r="BF162" s="168">
        <f t="shared" si="30"/>
        <v>0</v>
      </c>
      <c r="BG162" s="168">
        <f t="shared" si="31"/>
        <v>0</v>
      </c>
      <c r="BH162" s="168">
        <f t="shared" si="32"/>
        <v>0</v>
      </c>
      <c r="BI162" s="168">
        <f t="shared" si="33"/>
        <v>0</v>
      </c>
      <c r="BJ162" s="14" t="s">
        <v>130</v>
      </c>
      <c r="BK162" s="169">
        <f t="shared" si="34"/>
        <v>0</v>
      </c>
      <c r="BL162" s="14" t="s">
        <v>158</v>
      </c>
      <c r="BM162" s="167" t="s">
        <v>327</v>
      </c>
    </row>
    <row r="163" spans="1:65" s="2" customFormat="1" ht="24.2" customHeight="1">
      <c r="A163" s="29"/>
      <c r="B163" s="121"/>
      <c r="C163" s="156" t="s">
        <v>290</v>
      </c>
      <c r="D163" s="156" t="s">
        <v>154</v>
      </c>
      <c r="E163" s="157" t="s">
        <v>285</v>
      </c>
      <c r="F163" s="158" t="s">
        <v>286</v>
      </c>
      <c r="G163" s="159" t="s">
        <v>157</v>
      </c>
      <c r="H163" s="160">
        <v>266</v>
      </c>
      <c r="I163" s="161"/>
      <c r="J163" s="160">
        <f t="shared" si="25"/>
        <v>0</v>
      </c>
      <c r="K163" s="162"/>
      <c r="L163" s="30"/>
      <c r="M163" s="163" t="s">
        <v>1</v>
      </c>
      <c r="N163" s="164" t="s">
        <v>40</v>
      </c>
      <c r="O163" s="55"/>
      <c r="P163" s="165">
        <f t="shared" si="26"/>
        <v>0</v>
      </c>
      <c r="Q163" s="165">
        <v>0</v>
      </c>
      <c r="R163" s="165">
        <f t="shared" si="27"/>
        <v>0</v>
      </c>
      <c r="S163" s="165">
        <v>0</v>
      </c>
      <c r="T163" s="166">
        <f t="shared" si="28"/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67" t="s">
        <v>158</v>
      </c>
      <c r="AT163" s="167" t="s">
        <v>154</v>
      </c>
      <c r="AU163" s="167" t="s">
        <v>130</v>
      </c>
      <c r="AY163" s="14" t="s">
        <v>152</v>
      </c>
      <c r="BE163" s="168">
        <f t="shared" si="29"/>
        <v>0</v>
      </c>
      <c r="BF163" s="168">
        <f t="shared" si="30"/>
        <v>0</v>
      </c>
      <c r="BG163" s="168">
        <f t="shared" si="31"/>
        <v>0</v>
      </c>
      <c r="BH163" s="168">
        <f t="shared" si="32"/>
        <v>0</v>
      </c>
      <c r="BI163" s="168">
        <f t="shared" si="33"/>
        <v>0</v>
      </c>
      <c r="BJ163" s="14" t="s">
        <v>130</v>
      </c>
      <c r="BK163" s="169">
        <f t="shared" si="34"/>
        <v>0</v>
      </c>
      <c r="BL163" s="14" t="s">
        <v>158</v>
      </c>
      <c r="BM163" s="167" t="s">
        <v>287</v>
      </c>
    </row>
    <row r="164" spans="1:65" s="2" customFormat="1" ht="24.2" customHeight="1">
      <c r="A164" s="29"/>
      <c r="B164" s="121"/>
      <c r="C164" s="156" t="s">
        <v>292</v>
      </c>
      <c r="D164" s="156" t="s">
        <v>154</v>
      </c>
      <c r="E164" s="157" t="s">
        <v>213</v>
      </c>
      <c r="F164" s="158" t="s">
        <v>214</v>
      </c>
      <c r="G164" s="159" t="s">
        <v>215</v>
      </c>
      <c r="H164" s="160">
        <v>31.707999999999998</v>
      </c>
      <c r="I164" s="161"/>
      <c r="J164" s="160">
        <f t="shared" si="25"/>
        <v>0</v>
      </c>
      <c r="K164" s="162"/>
      <c r="L164" s="30"/>
      <c r="M164" s="163" t="s">
        <v>1</v>
      </c>
      <c r="N164" s="164" t="s">
        <v>40</v>
      </c>
      <c r="O164" s="55"/>
      <c r="P164" s="165">
        <f t="shared" si="26"/>
        <v>0</v>
      </c>
      <c r="Q164" s="165">
        <v>0</v>
      </c>
      <c r="R164" s="165">
        <f t="shared" si="27"/>
        <v>0</v>
      </c>
      <c r="S164" s="165">
        <v>0</v>
      </c>
      <c r="T164" s="166">
        <f t="shared" si="28"/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67" t="s">
        <v>158</v>
      </c>
      <c r="AT164" s="167" t="s">
        <v>154</v>
      </c>
      <c r="AU164" s="167" t="s">
        <v>130</v>
      </c>
      <c r="AY164" s="14" t="s">
        <v>152</v>
      </c>
      <c r="BE164" s="168">
        <f t="shared" si="29"/>
        <v>0</v>
      </c>
      <c r="BF164" s="168">
        <f t="shared" si="30"/>
        <v>0</v>
      </c>
      <c r="BG164" s="168">
        <f t="shared" si="31"/>
        <v>0</v>
      </c>
      <c r="BH164" s="168">
        <f t="shared" si="32"/>
        <v>0</v>
      </c>
      <c r="BI164" s="168">
        <f t="shared" si="33"/>
        <v>0</v>
      </c>
      <c r="BJ164" s="14" t="s">
        <v>130</v>
      </c>
      <c r="BK164" s="169">
        <f t="shared" si="34"/>
        <v>0</v>
      </c>
      <c r="BL164" s="14" t="s">
        <v>158</v>
      </c>
      <c r="BM164" s="167" t="s">
        <v>289</v>
      </c>
    </row>
    <row r="165" spans="1:65" s="2" customFormat="1" ht="24.2" customHeight="1">
      <c r="A165" s="29"/>
      <c r="B165" s="121"/>
      <c r="C165" s="156" t="s">
        <v>294</v>
      </c>
      <c r="D165" s="156" t="s">
        <v>154</v>
      </c>
      <c r="E165" s="157" t="s">
        <v>218</v>
      </c>
      <c r="F165" s="158" t="s">
        <v>219</v>
      </c>
      <c r="G165" s="159" t="s">
        <v>215</v>
      </c>
      <c r="H165" s="160">
        <v>31.707999999999998</v>
      </c>
      <c r="I165" s="161"/>
      <c r="J165" s="160">
        <f t="shared" si="25"/>
        <v>0</v>
      </c>
      <c r="K165" s="162"/>
      <c r="L165" s="30"/>
      <c r="M165" s="163" t="s">
        <v>1</v>
      </c>
      <c r="N165" s="164" t="s">
        <v>40</v>
      </c>
      <c r="O165" s="55"/>
      <c r="P165" s="165">
        <f t="shared" si="26"/>
        <v>0</v>
      </c>
      <c r="Q165" s="165">
        <v>0</v>
      </c>
      <c r="R165" s="165">
        <f t="shared" si="27"/>
        <v>0</v>
      </c>
      <c r="S165" s="165">
        <v>0</v>
      </c>
      <c r="T165" s="166">
        <f t="shared" si="28"/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67" t="s">
        <v>158</v>
      </c>
      <c r="AT165" s="167" t="s">
        <v>154</v>
      </c>
      <c r="AU165" s="167" t="s">
        <v>130</v>
      </c>
      <c r="AY165" s="14" t="s">
        <v>152</v>
      </c>
      <c r="BE165" s="168">
        <f t="shared" si="29"/>
        <v>0</v>
      </c>
      <c r="BF165" s="168">
        <f t="shared" si="30"/>
        <v>0</v>
      </c>
      <c r="BG165" s="168">
        <f t="shared" si="31"/>
        <v>0</v>
      </c>
      <c r="BH165" s="168">
        <f t="shared" si="32"/>
        <v>0</v>
      </c>
      <c r="BI165" s="168">
        <f t="shared" si="33"/>
        <v>0</v>
      </c>
      <c r="BJ165" s="14" t="s">
        <v>130</v>
      </c>
      <c r="BK165" s="169">
        <f t="shared" si="34"/>
        <v>0</v>
      </c>
      <c r="BL165" s="14" t="s">
        <v>158</v>
      </c>
      <c r="BM165" s="167" t="s">
        <v>291</v>
      </c>
    </row>
    <row r="166" spans="1:65" s="2" customFormat="1" ht="24.2" customHeight="1">
      <c r="A166" s="29"/>
      <c r="B166" s="121"/>
      <c r="C166" s="156" t="s">
        <v>347</v>
      </c>
      <c r="D166" s="156" t="s">
        <v>154</v>
      </c>
      <c r="E166" s="157" t="s">
        <v>222</v>
      </c>
      <c r="F166" s="158" t="s">
        <v>223</v>
      </c>
      <c r="G166" s="159" t="s">
        <v>215</v>
      </c>
      <c r="H166" s="160">
        <v>31.707999999999998</v>
      </c>
      <c r="I166" s="161"/>
      <c r="J166" s="160">
        <f t="shared" si="25"/>
        <v>0</v>
      </c>
      <c r="K166" s="162"/>
      <c r="L166" s="30"/>
      <c r="M166" s="163" t="s">
        <v>1</v>
      </c>
      <c r="N166" s="164" t="s">
        <v>40</v>
      </c>
      <c r="O166" s="55"/>
      <c r="P166" s="165">
        <f t="shared" si="26"/>
        <v>0</v>
      </c>
      <c r="Q166" s="165">
        <v>0</v>
      </c>
      <c r="R166" s="165">
        <f t="shared" si="27"/>
        <v>0</v>
      </c>
      <c r="S166" s="165">
        <v>0</v>
      </c>
      <c r="T166" s="166">
        <f t="shared" si="28"/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67" t="s">
        <v>158</v>
      </c>
      <c r="AT166" s="167" t="s">
        <v>154</v>
      </c>
      <c r="AU166" s="167" t="s">
        <v>130</v>
      </c>
      <c r="AY166" s="14" t="s">
        <v>152</v>
      </c>
      <c r="BE166" s="168">
        <f t="shared" si="29"/>
        <v>0</v>
      </c>
      <c r="BF166" s="168">
        <f t="shared" si="30"/>
        <v>0</v>
      </c>
      <c r="BG166" s="168">
        <f t="shared" si="31"/>
        <v>0</v>
      </c>
      <c r="BH166" s="168">
        <f t="shared" si="32"/>
        <v>0</v>
      </c>
      <c r="BI166" s="168">
        <f t="shared" si="33"/>
        <v>0</v>
      </c>
      <c r="BJ166" s="14" t="s">
        <v>130</v>
      </c>
      <c r="BK166" s="169">
        <f t="shared" si="34"/>
        <v>0</v>
      </c>
      <c r="BL166" s="14" t="s">
        <v>158</v>
      </c>
      <c r="BM166" s="167" t="s">
        <v>293</v>
      </c>
    </row>
    <row r="167" spans="1:65" s="12" customFormat="1" ht="22.9" customHeight="1">
      <c r="B167" s="143"/>
      <c r="D167" s="144" t="s">
        <v>73</v>
      </c>
      <c r="E167" s="154" t="s">
        <v>225</v>
      </c>
      <c r="F167" s="154" t="s">
        <v>226</v>
      </c>
      <c r="I167" s="146"/>
      <c r="J167" s="155">
        <f>BK167</f>
        <v>0</v>
      </c>
      <c r="L167" s="143"/>
      <c r="M167" s="148"/>
      <c r="N167" s="149"/>
      <c r="O167" s="149"/>
      <c r="P167" s="150">
        <f>P168</f>
        <v>0</v>
      </c>
      <c r="Q167" s="149"/>
      <c r="R167" s="150">
        <f>R168</f>
        <v>0</v>
      </c>
      <c r="S167" s="149"/>
      <c r="T167" s="151">
        <f>T168</f>
        <v>0</v>
      </c>
      <c r="AR167" s="144" t="s">
        <v>82</v>
      </c>
      <c r="AT167" s="152" t="s">
        <v>73</v>
      </c>
      <c r="AU167" s="152" t="s">
        <v>82</v>
      </c>
      <c r="AY167" s="144" t="s">
        <v>152</v>
      </c>
      <c r="BK167" s="153">
        <f>BK168</f>
        <v>0</v>
      </c>
    </row>
    <row r="168" spans="1:65" s="2" customFormat="1" ht="24.2" customHeight="1">
      <c r="A168" s="29"/>
      <c r="B168" s="121"/>
      <c r="C168" s="156" t="s">
        <v>348</v>
      </c>
      <c r="D168" s="156" t="s">
        <v>154</v>
      </c>
      <c r="E168" s="157" t="s">
        <v>228</v>
      </c>
      <c r="F168" s="158" t="s">
        <v>229</v>
      </c>
      <c r="G168" s="159" t="s">
        <v>215</v>
      </c>
      <c r="H168" s="160">
        <v>73.628</v>
      </c>
      <c r="I168" s="161"/>
      <c r="J168" s="160">
        <f>ROUND(I168*H168,3)</f>
        <v>0</v>
      </c>
      <c r="K168" s="162"/>
      <c r="L168" s="30"/>
      <c r="M168" s="180" t="s">
        <v>1</v>
      </c>
      <c r="N168" s="181" t="s">
        <v>40</v>
      </c>
      <c r="O168" s="182"/>
      <c r="P168" s="183">
        <f>O168*H168</f>
        <v>0</v>
      </c>
      <c r="Q168" s="183">
        <v>0</v>
      </c>
      <c r="R168" s="183">
        <f>Q168*H168</f>
        <v>0</v>
      </c>
      <c r="S168" s="183">
        <v>0</v>
      </c>
      <c r="T168" s="184">
        <f>S168*H168</f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67" t="s">
        <v>158</v>
      </c>
      <c r="AT168" s="167" t="s">
        <v>154</v>
      </c>
      <c r="AU168" s="167" t="s">
        <v>130</v>
      </c>
      <c r="AY168" s="14" t="s">
        <v>152</v>
      </c>
      <c r="BE168" s="168">
        <f>IF(N168="základná",J168,0)</f>
        <v>0</v>
      </c>
      <c r="BF168" s="168">
        <f>IF(N168="znížená",J168,0)</f>
        <v>0</v>
      </c>
      <c r="BG168" s="168">
        <f>IF(N168="zákl. prenesená",J168,0)</f>
        <v>0</v>
      </c>
      <c r="BH168" s="168">
        <f>IF(N168="zníž. prenesená",J168,0)</f>
        <v>0</v>
      </c>
      <c r="BI168" s="168">
        <f>IF(N168="nulová",J168,0)</f>
        <v>0</v>
      </c>
      <c r="BJ168" s="14" t="s">
        <v>130</v>
      </c>
      <c r="BK168" s="169">
        <f>ROUND(I168*H168,3)</f>
        <v>0</v>
      </c>
      <c r="BL168" s="14" t="s">
        <v>158</v>
      </c>
      <c r="BM168" s="167" t="s">
        <v>295</v>
      </c>
    </row>
    <row r="169" spans="1:65" s="2" customFormat="1" ht="6.95" customHeight="1">
      <c r="A169" s="29"/>
      <c r="B169" s="44"/>
      <c r="C169" s="45"/>
      <c r="D169" s="45"/>
      <c r="E169" s="45"/>
      <c r="F169" s="45"/>
      <c r="G169" s="45"/>
      <c r="H169" s="45"/>
      <c r="I169" s="45"/>
      <c r="J169" s="45"/>
      <c r="K169" s="45"/>
      <c r="L169" s="30"/>
      <c r="M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</row>
  </sheetData>
  <autoFilter ref="C131:K168"/>
  <mergeCells count="14">
    <mergeCell ref="D110:F110"/>
    <mergeCell ref="E122:H122"/>
    <mergeCell ref="E124:H124"/>
    <mergeCell ref="L2:V2"/>
    <mergeCell ref="E87:H87"/>
    <mergeCell ref="D106:F106"/>
    <mergeCell ref="D107:F107"/>
    <mergeCell ref="D108:F108"/>
    <mergeCell ref="D109:F109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39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1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4" t="s">
        <v>104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74</v>
      </c>
    </row>
    <row r="4" spans="1:46" s="1" customFormat="1" ht="24.95" customHeight="1">
      <c r="B4" s="17"/>
      <c r="D4" s="18" t="s">
        <v>111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Rekonštrukcia mestských chodníkov a spevnených plôch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112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customHeight="1">
      <c r="A9" s="29"/>
      <c r="B9" s="30"/>
      <c r="C9" s="29"/>
      <c r="D9" s="29"/>
      <c r="E9" s="189" t="s">
        <v>349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13. 8. 2020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24</v>
      </c>
      <c r="F15" s="29"/>
      <c r="G15" s="29"/>
      <c r="H15" s="29"/>
      <c r="I15" s="24" t="s">
        <v>25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195"/>
      <c r="G18" s="195"/>
      <c r="H18" s="195"/>
      <c r="I18" s="24" t="s">
        <v>25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33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00" t="s">
        <v>1</v>
      </c>
      <c r="F27" s="200"/>
      <c r="G27" s="200"/>
      <c r="H27" s="200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114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115</v>
      </c>
      <c r="E31" s="29"/>
      <c r="F31" s="29"/>
      <c r="G31" s="29"/>
      <c r="H31" s="29"/>
      <c r="I31" s="29"/>
      <c r="J31" s="94">
        <f>J103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34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36</v>
      </c>
      <c r="G34" s="29"/>
      <c r="H34" s="29"/>
      <c r="I34" s="33" t="s">
        <v>35</v>
      </c>
      <c r="J34" s="33" t="s">
        <v>37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38</v>
      </c>
      <c r="E35" s="24" t="s">
        <v>39</v>
      </c>
      <c r="F35" s="98">
        <f>ROUND((SUM(BE103:BE110) + SUM(BE130:BE138)),  2)</f>
        <v>0</v>
      </c>
      <c r="G35" s="29"/>
      <c r="H35" s="29"/>
      <c r="I35" s="99">
        <v>0.2</v>
      </c>
      <c r="J35" s="98">
        <f>ROUND(((SUM(BE103:BE110) + SUM(BE130:BE138))*I35),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40</v>
      </c>
      <c r="F36" s="98">
        <f>ROUND((SUM(BF103:BF110) + SUM(BF130:BF138)),  2)</f>
        <v>0</v>
      </c>
      <c r="G36" s="29"/>
      <c r="H36" s="29"/>
      <c r="I36" s="99">
        <v>0.2</v>
      </c>
      <c r="J36" s="98">
        <f>ROUND(((SUM(BF103:BF110) + SUM(BF130:BF138))*I36),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41</v>
      </c>
      <c r="F37" s="98">
        <f>ROUND((SUM(BG103:BG110) + SUM(BG130:BG138)),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42</v>
      </c>
      <c r="F38" s="98">
        <f>ROUND((SUM(BH103:BH110) + SUM(BH130:BH138)),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43</v>
      </c>
      <c r="F39" s="98">
        <f>ROUND((SUM(BI103:BI110) + SUM(BI130:BI138)),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44</v>
      </c>
      <c r="E41" s="57"/>
      <c r="F41" s="57"/>
      <c r="G41" s="102" t="s">
        <v>45</v>
      </c>
      <c r="H41" s="103" t="s">
        <v>46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49</v>
      </c>
      <c r="E61" s="32"/>
      <c r="F61" s="106" t="s">
        <v>50</v>
      </c>
      <c r="G61" s="42" t="s">
        <v>49</v>
      </c>
      <c r="H61" s="32"/>
      <c r="I61" s="32"/>
      <c r="J61" s="107" t="s">
        <v>50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49</v>
      </c>
      <c r="E76" s="32"/>
      <c r="F76" s="106" t="s">
        <v>50</v>
      </c>
      <c r="G76" s="42" t="s">
        <v>49</v>
      </c>
      <c r="H76" s="32"/>
      <c r="I76" s="32"/>
      <c r="J76" s="107" t="s">
        <v>50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116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Rekonštrukcia mestských chodníkov a spevnených plôch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112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customHeight="1">
      <c r="A87" s="29"/>
      <c r="B87" s="30"/>
      <c r="C87" s="29"/>
      <c r="D87" s="29"/>
      <c r="E87" s="189" t="str">
        <f>E9</f>
        <v>08 - Rekonštrukcia  chodníka vedľa zdravotníckeho zariadenia - Námestie mieru i (plocha 58 m2)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13. 8. 2020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22</v>
      </c>
      <c r="D91" s="29"/>
      <c r="E91" s="29"/>
      <c r="F91" s="22" t="str">
        <f>E15</f>
        <v xml:space="preserve">Mesto Trebišov </v>
      </c>
      <c r="G91" s="29"/>
      <c r="H91" s="29"/>
      <c r="I91" s="24" t="s">
        <v>28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117</v>
      </c>
      <c r="D94" s="100"/>
      <c r="E94" s="100"/>
      <c r="F94" s="100"/>
      <c r="G94" s="100"/>
      <c r="H94" s="100"/>
      <c r="I94" s="100"/>
      <c r="J94" s="109" t="s">
        <v>118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119</v>
      </c>
      <c r="D96" s="29"/>
      <c r="E96" s="29"/>
      <c r="F96" s="29"/>
      <c r="G96" s="29"/>
      <c r="H96" s="29"/>
      <c r="I96" s="29"/>
      <c r="J96" s="68">
        <f>J130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120</v>
      </c>
    </row>
    <row r="97" spans="1:65" s="9" customFormat="1" ht="24.95" customHeight="1">
      <c r="B97" s="111"/>
      <c r="D97" s="112" t="s">
        <v>121</v>
      </c>
      <c r="E97" s="113"/>
      <c r="F97" s="113"/>
      <c r="G97" s="113"/>
      <c r="H97" s="113"/>
      <c r="I97" s="113"/>
      <c r="J97" s="114">
        <f>J131</f>
        <v>0</v>
      </c>
      <c r="L97" s="111"/>
    </row>
    <row r="98" spans="1:65" s="10" customFormat="1" ht="19.899999999999999" customHeight="1">
      <c r="B98" s="115"/>
      <c r="D98" s="116" t="s">
        <v>124</v>
      </c>
      <c r="E98" s="117"/>
      <c r="F98" s="117"/>
      <c r="G98" s="117"/>
      <c r="H98" s="117"/>
      <c r="I98" s="117"/>
      <c r="J98" s="118">
        <f>J132</f>
        <v>0</v>
      </c>
      <c r="L98" s="115"/>
    </row>
    <row r="99" spans="1:65" s="10" customFormat="1" ht="19.899999999999999" customHeight="1">
      <c r="B99" s="115"/>
      <c r="D99" s="116" t="s">
        <v>125</v>
      </c>
      <c r="E99" s="117"/>
      <c r="F99" s="117"/>
      <c r="G99" s="117"/>
      <c r="H99" s="117"/>
      <c r="I99" s="117"/>
      <c r="J99" s="118">
        <f>J135</f>
        <v>0</v>
      </c>
      <c r="L99" s="115"/>
    </row>
    <row r="100" spans="1:65" s="10" customFormat="1" ht="19.899999999999999" customHeight="1">
      <c r="B100" s="115"/>
      <c r="D100" s="116" t="s">
        <v>126</v>
      </c>
      <c r="E100" s="117"/>
      <c r="F100" s="117"/>
      <c r="G100" s="117"/>
      <c r="H100" s="117"/>
      <c r="I100" s="117"/>
      <c r="J100" s="118">
        <f>J137</f>
        <v>0</v>
      </c>
      <c r="L100" s="115"/>
    </row>
    <row r="101" spans="1:65" s="2" customFormat="1" ht="21.75" customHeight="1">
      <c r="A101" s="29"/>
      <c r="B101" s="30"/>
      <c r="C101" s="29"/>
      <c r="D101" s="29"/>
      <c r="E101" s="29"/>
      <c r="F101" s="29"/>
      <c r="G101" s="29"/>
      <c r="H101" s="29"/>
      <c r="I101" s="29"/>
      <c r="J101" s="29"/>
      <c r="K101" s="29"/>
      <c r="L101" s="3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  <row r="102" spans="1:65" s="2" customFormat="1" ht="6.95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3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65" s="2" customFormat="1" ht="29.25" customHeight="1">
      <c r="A103" s="29"/>
      <c r="B103" s="30"/>
      <c r="C103" s="110" t="s">
        <v>127</v>
      </c>
      <c r="D103" s="29"/>
      <c r="E103" s="29"/>
      <c r="F103" s="29"/>
      <c r="G103" s="29"/>
      <c r="H103" s="29"/>
      <c r="I103" s="29"/>
      <c r="J103" s="119">
        <f>ROUND(J104 + J105 + J106 + J107 + J108 + J109,2)</f>
        <v>0</v>
      </c>
      <c r="K103" s="29"/>
      <c r="L103" s="39"/>
      <c r="N103" s="120" t="s">
        <v>38</v>
      </c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18" customHeight="1">
      <c r="A104" s="29"/>
      <c r="B104" s="121"/>
      <c r="C104" s="122"/>
      <c r="D104" s="228" t="s">
        <v>128</v>
      </c>
      <c r="E104" s="229"/>
      <c r="F104" s="229"/>
      <c r="G104" s="122"/>
      <c r="H104" s="122"/>
      <c r="I104" s="122"/>
      <c r="J104" s="124">
        <v>0</v>
      </c>
      <c r="K104" s="122"/>
      <c r="L104" s="125"/>
      <c r="M104" s="126"/>
      <c r="N104" s="127" t="s">
        <v>40</v>
      </c>
      <c r="O104" s="126"/>
      <c r="P104" s="126"/>
      <c r="Q104" s="126"/>
      <c r="R104" s="126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  <c r="AC104" s="122"/>
      <c r="AD104" s="122"/>
      <c r="AE104" s="122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8" t="s">
        <v>129</v>
      </c>
      <c r="AZ104" s="126"/>
      <c r="BA104" s="126"/>
      <c r="BB104" s="126"/>
      <c r="BC104" s="126"/>
      <c r="BD104" s="126"/>
      <c r="BE104" s="129">
        <f t="shared" ref="BE104:BE109" si="0">IF(N104="základná",J104,0)</f>
        <v>0</v>
      </c>
      <c r="BF104" s="129">
        <f t="shared" ref="BF104:BF109" si="1">IF(N104="znížená",J104,0)</f>
        <v>0</v>
      </c>
      <c r="BG104" s="129">
        <f t="shared" ref="BG104:BG109" si="2">IF(N104="zákl. prenesená",J104,0)</f>
        <v>0</v>
      </c>
      <c r="BH104" s="129">
        <f t="shared" ref="BH104:BH109" si="3">IF(N104="zníž. prenesená",J104,0)</f>
        <v>0</v>
      </c>
      <c r="BI104" s="129">
        <f t="shared" ref="BI104:BI109" si="4">IF(N104="nulová",J104,0)</f>
        <v>0</v>
      </c>
      <c r="BJ104" s="128" t="s">
        <v>130</v>
      </c>
      <c r="BK104" s="126"/>
      <c r="BL104" s="126"/>
      <c r="BM104" s="126"/>
    </row>
    <row r="105" spans="1:65" s="2" customFormat="1" ht="18" customHeight="1">
      <c r="A105" s="29"/>
      <c r="B105" s="121"/>
      <c r="C105" s="122"/>
      <c r="D105" s="228" t="s">
        <v>131</v>
      </c>
      <c r="E105" s="229"/>
      <c r="F105" s="229"/>
      <c r="G105" s="122"/>
      <c r="H105" s="122"/>
      <c r="I105" s="122"/>
      <c r="J105" s="124">
        <v>0</v>
      </c>
      <c r="K105" s="122"/>
      <c r="L105" s="125"/>
      <c r="M105" s="126"/>
      <c r="N105" s="127" t="s">
        <v>40</v>
      </c>
      <c r="O105" s="126"/>
      <c r="P105" s="126"/>
      <c r="Q105" s="126"/>
      <c r="R105" s="126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8" t="s">
        <v>129</v>
      </c>
      <c r="AZ105" s="126"/>
      <c r="BA105" s="126"/>
      <c r="BB105" s="126"/>
      <c r="BC105" s="126"/>
      <c r="BD105" s="126"/>
      <c r="BE105" s="129">
        <f t="shared" si="0"/>
        <v>0</v>
      </c>
      <c r="BF105" s="129">
        <f t="shared" si="1"/>
        <v>0</v>
      </c>
      <c r="BG105" s="129">
        <f t="shared" si="2"/>
        <v>0</v>
      </c>
      <c r="BH105" s="129">
        <f t="shared" si="3"/>
        <v>0</v>
      </c>
      <c r="BI105" s="129">
        <f t="shared" si="4"/>
        <v>0</v>
      </c>
      <c r="BJ105" s="128" t="s">
        <v>130</v>
      </c>
      <c r="BK105" s="126"/>
      <c r="BL105" s="126"/>
      <c r="BM105" s="126"/>
    </row>
    <row r="106" spans="1:65" s="2" customFormat="1" ht="18" customHeight="1">
      <c r="A106" s="29"/>
      <c r="B106" s="121"/>
      <c r="C106" s="122"/>
      <c r="D106" s="228" t="s">
        <v>132</v>
      </c>
      <c r="E106" s="229"/>
      <c r="F106" s="229"/>
      <c r="G106" s="122"/>
      <c r="H106" s="122"/>
      <c r="I106" s="122"/>
      <c r="J106" s="124">
        <v>0</v>
      </c>
      <c r="K106" s="122"/>
      <c r="L106" s="125"/>
      <c r="M106" s="126"/>
      <c r="N106" s="127" t="s">
        <v>40</v>
      </c>
      <c r="O106" s="126"/>
      <c r="P106" s="126"/>
      <c r="Q106" s="126"/>
      <c r="R106" s="126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8" t="s">
        <v>129</v>
      </c>
      <c r="AZ106" s="126"/>
      <c r="BA106" s="126"/>
      <c r="BB106" s="126"/>
      <c r="BC106" s="126"/>
      <c r="BD106" s="126"/>
      <c r="BE106" s="129">
        <f t="shared" si="0"/>
        <v>0</v>
      </c>
      <c r="BF106" s="129">
        <f t="shared" si="1"/>
        <v>0</v>
      </c>
      <c r="BG106" s="129">
        <f t="shared" si="2"/>
        <v>0</v>
      </c>
      <c r="BH106" s="129">
        <f t="shared" si="3"/>
        <v>0</v>
      </c>
      <c r="BI106" s="129">
        <f t="shared" si="4"/>
        <v>0</v>
      </c>
      <c r="BJ106" s="128" t="s">
        <v>130</v>
      </c>
      <c r="BK106" s="126"/>
      <c r="BL106" s="126"/>
      <c r="BM106" s="126"/>
    </row>
    <row r="107" spans="1:65" s="2" customFormat="1" ht="18" customHeight="1">
      <c r="A107" s="29"/>
      <c r="B107" s="121"/>
      <c r="C107" s="122"/>
      <c r="D107" s="228" t="s">
        <v>133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40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129</v>
      </c>
      <c r="AZ107" s="126"/>
      <c r="BA107" s="126"/>
      <c r="BB107" s="126"/>
      <c r="BC107" s="126"/>
      <c r="BD107" s="126"/>
      <c r="BE107" s="129">
        <f t="shared" si="0"/>
        <v>0</v>
      </c>
      <c r="BF107" s="129">
        <f t="shared" si="1"/>
        <v>0</v>
      </c>
      <c r="BG107" s="129">
        <f t="shared" si="2"/>
        <v>0</v>
      </c>
      <c r="BH107" s="129">
        <f t="shared" si="3"/>
        <v>0</v>
      </c>
      <c r="BI107" s="129">
        <f t="shared" si="4"/>
        <v>0</v>
      </c>
      <c r="BJ107" s="128" t="s">
        <v>130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134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40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129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130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123" t="s">
        <v>135</v>
      </c>
      <c r="E109" s="122"/>
      <c r="F109" s="122"/>
      <c r="G109" s="122"/>
      <c r="H109" s="122"/>
      <c r="I109" s="122"/>
      <c r="J109" s="124">
        <f>ROUND(J30*T109,2)</f>
        <v>0</v>
      </c>
      <c r="K109" s="122"/>
      <c r="L109" s="125"/>
      <c r="M109" s="126"/>
      <c r="N109" s="127" t="s">
        <v>40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136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130</v>
      </c>
      <c r="BK109" s="126"/>
      <c r="BL109" s="126"/>
      <c r="BM109" s="126"/>
    </row>
    <row r="110" spans="1:65" s="2" customFormat="1" ht="11.25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65" s="2" customFormat="1" ht="29.25" customHeight="1">
      <c r="A111" s="29"/>
      <c r="B111" s="30"/>
      <c r="C111" s="130" t="s">
        <v>137</v>
      </c>
      <c r="D111" s="100"/>
      <c r="E111" s="100"/>
      <c r="F111" s="100"/>
      <c r="G111" s="100"/>
      <c r="H111" s="100"/>
      <c r="I111" s="100"/>
      <c r="J111" s="131">
        <f>ROUND(J96+J103,2)</f>
        <v>0</v>
      </c>
      <c r="K111" s="100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65" s="2" customFormat="1" ht="6.95" customHeight="1">
      <c r="A112" s="29"/>
      <c r="B112" s="44"/>
      <c r="C112" s="45"/>
      <c r="D112" s="45"/>
      <c r="E112" s="45"/>
      <c r="F112" s="45"/>
      <c r="G112" s="45"/>
      <c r="H112" s="45"/>
      <c r="I112" s="45"/>
      <c r="J112" s="45"/>
      <c r="K112" s="45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6" spans="1:31" s="2" customFormat="1" ht="6.95" customHeight="1">
      <c r="A116" s="29"/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31" s="2" customFormat="1" ht="24.95" customHeight="1">
      <c r="A117" s="29"/>
      <c r="B117" s="30"/>
      <c r="C117" s="18" t="s">
        <v>138</v>
      </c>
      <c r="D117" s="29"/>
      <c r="E117" s="29"/>
      <c r="F117" s="29"/>
      <c r="G117" s="29"/>
      <c r="H117" s="29"/>
      <c r="I117" s="29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31" s="2" customFormat="1" ht="6.95" customHeight="1">
      <c r="A118" s="29"/>
      <c r="B118" s="30"/>
      <c r="C118" s="29"/>
      <c r="D118" s="29"/>
      <c r="E118" s="29"/>
      <c r="F118" s="29"/>
      <c r="G118" s="29"/>
      <c r="H118" s="29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12" customHeight="1">
      <c r="A119" s="29"/>
      <c r="B119" s="30"/>
      <c r="C119" s="24" t="s">
        <v>14</v>
      </c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16.5" customHeight="1">
      <c r="A120" s="29"/>
      <c r="B120" s="30"/>
      <c r="C120" s="29"/>
      <c r="D120" s="29"/>
      <c r="E120" s="224" t="str">
        <f>E7</f>
        <v>Rekonštrukcia mestských chodníkov a spevnených plôch</v>
      </c>
      <c r="F120" s="225"/>
      <c r="G120" s="225"/>
      <c r="H120" s="225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2" customHeight="1">
      <c r="A121" s="29"/>
      <c r="B121" s="30"/>
      <c r="C121" s="24" t="s">
        <v>112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24.75" customHeight="1">
      <c r="A122" s="29"/>
      <c r="B122" s="30"/>
      <c r="C122" s="29"/>
      <c r="D122" s="29"/>
      <c r="E122" s="189" t="str">
        <f>E9</f>
        <v>08 - Rekonštrukcia  chodníka vedľa zdravotníckeho zariadenia - Námestie mieru i (plocha 58 m2)</v>
      </c>
      <c r="F122" s="226"/>
      <c r="G122" s="226"/>
      <c r="H122" s="226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6.95" customHeight="1">
      <c r="A123" s="29"/>
      <c r="B123" s="30"/>
      <c r="C123" s="29"/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12" customHeight="1">
      <c r="A124" s="29"/>
      <c r="B124" s="30"/>
      <c r="C124" s="24" t="s">
        <v>18</v>
      </c>
      <c r="D124" s="29"/>
      <c r="E124" s="29"/>
      <c r="F124" s="22" t="str">
        <f>F12</f>
        <v xml:space="preserve">Trebišov </v>
      </c>
      <c r="G124" s="29"/>
      <c r="H124" s="29"/>
      <c r="I124" s="24" t="s">
        <v>20</v>
      </c>
      <c r="J124" s="52" t="str">
        <f>IF(J12="","",J12)</f>
        <v>13. 8. 2020</v>
      </c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6.95" customHeight="1">
      <c r="A125" s="29"/>
      <c r="B125" s="30"/>
      <c r="C125" s="29"/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15.2" customHeight="1">
      <c r="A126" s="29"/>
      <c r="B126" s="30"/>
      <c r="C126" s="24" t="s">
        <v>22</v>
      </c>
      <c r="D126" s="29"/>
      <c r="E126" s="29"/>
      <c r="F126" s="22" t="str">
        <f>E15</f>
        <v xml:space="preserve">Mesto Trebišov </v>
      </c>
      <c r="G126" s="29"/>
      <c r="H126" s="29"/>
      <c r="I126" s="24" t="s">
        <v>28</v>
      </c>
      <c r="J126" s="27" t="str">
        <f>E21</f>
        <v xml:space="preserve"> </v>
      </c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15.2" customHeight="1">
      <c r="A127" s="29"/>
      <c r="B127" s="30"/>
      <c r="C127" s="24" t="s">
        <v>26</v>
      </c>
      <c r="D127" s="29"/>
      <c r="E127" s="29"/>
      <c r="F127" s="22" t="str">
        <f>IF(E18="","",E18)</f>
        <v>Vyplň údaj</v>
      </c>
      <c r="G127" s="29"/>
      <c r="H127" s="29"/>
      <c r="I127" s="24" t="s">
        <v>32</v>
      </c>
      <c r="J127" s="27" t="str">
        <f>E24</f>
        <v xml:space="preserve"> </v>
      </c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10.35" customHeight="1">
      <c r="A128" s="29"/>
      <c r="B128" s="30"/>
      <c r="C128" s="29"/>
      <c r="D128" s="29"/>
      <c r="E128" s="29"/>
      <c r="F128" s="29"/>
      <c r="G128" s="29"/>
      <c r="H128" s="29"/>
      <c r="I128" s="29"/>
      <c r="J128" s="29"/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11" customFormat="1" ht="29.25" customHeight="1">
      <c r="A129" s="132"/>
      <c r="B129" s="133"/>
      <c r="C129" s="134" t="s">
        <v>139</v>
      </c>
      <c r="D129" s="135" t="s">
        <v>59</v>
      </c>
      <c r="E129" s="135" t="s">
        <v>55</v>
      </c>
      <c r="F129" s="135" t="s">
        <v>56</v>
      </c>
      <c r="G129" s="135" t="s">
        <v>140</v>
      </c>
      <c r="H129" s="135" t="s">
        <v>141</v>
      </c>
      <c r="I129" s="135" t="s">
        <v>142</v>
      </c>
      <c r="J129" s="136" t="s">
        <v>118</v>
      </c>
      <c r="K129" s="137" t="s">
        <v>143</v>
      </c>
      <c r="L129" s="138"/>
      <c r="M129" s="59" t="s">
        <v>1</v>
      </c>
      <c r="N129" s="60" t="s">
        <v>38</v>
      </c>
      <c r="O129" s="60" t="s">
        <v>144</v>
      </c>
      <c r="P129" s="60" t="s">
        <v>145</v>
      </c>
      <c r="Q129" s="60" t="s">
        <v>146</v>
      </c>
      <c r="R129" s="60" t="s">
        <v>147</v>
      </c>
      <c r="S129" s="60" t="s">
        <v>148</v>
      </c>
      <c r="T129" s="61" t="s">
        <v>149</v>
      </c>
      <c r="U129" s="132"/>
      <c r="V129" s="132"/>
      <c r="W129" s="132"/>
      <c r="X129" s="132"/>
      <c r="Y129" s="132"/>
      <c r="Z129" s="132"/>
      <c r="AA129" s="132"/>
      <c r="AB129" s="132"/>
      <c r="AC129" s="132"/>
      <c r="AD129" s="132"/>
      <c r="AE129" s="132"/>
    </row>
    <row r="130" spans="1:65" s="2" customFormat="1" ht="22.9" customHeight="1">
      <c r="A130" s="29"/>
      <c r="B130" s="30"/>
      <c r="C130" s="66" t="s">
        <v>114</v>
      </c>
      <c r="D130" s="29"/>
      <c r="E130" s="29"/>
      <c r="F130" s="29"/>
      <c r="G130" s="29"/>
      <c r="H130" s="29"/>
      <c r="I130" s="29"/>
      <c r="J130" s="139">
        <f>BK130</f>
        <v>0</v>
      </c>
      <c r="K130" s="29"/>
      <c r="L130" s="30"/>
      <c r="M130" s="62"/>
      <c r="N130" s="53"/>
      <c r="O130" s="63"/>
      <c r="P130" s="140">
        <f>P131</f>
        <v>0</v>
      </c>
      <c r="Q130" s="63"/>
      <c r="R130" s="140">
        <f>R131</f>
        <v>4.1656000000000004</v>
      </c>
      <c r="S130" s="63"/>
      <c r="T130" s="141">
        <f>T131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T130" s="14" t="s">
        <v>73</v>
      </c>
      <c r="AU130" s="14" t="s">
        <v>120</v>
      </c>
      <c r="BK130" s="142">
        <f>BK131</f>
        <v>0</v>
      </c>
    </row>
    <row r="131" spans="1:65" s="12" customFormat="1" ht="25.9" customHeight="1">
      <c r="B131" s="143"/>
      <c r="D131" s="144" t="s">
        <v>73</v>
      </c>
      <c r="E131" s="145" t="s">
        <v>150</v>
      </c>
      <c r="F131" s="145" t="s">
        <v>151</v>
      </c>
      <c r="I131" s="146"/>
      <c r="J131" s="147">
        <f>BK131</f>
        <v>0</v>
      </c>
      <c r="L131" s="143"/>
      <c r="M131" s="148"/>
      <c r="N131" s="149"/>
      <c r="O131" s="149"/>
      <c r="P131" s="150">
        <f>P132+P135+P137</f>
        <v>0</v>
      </c>
      <c r="Q131" s="149"/>
      <c r="R131" s="150">
        <f>R132+R135+R137</f>
        <v>4.1656000000000004</v>
      </c>
      <c r="S131" s="149"/>
      <c r="T131" s="151">
        <f>T132+T135+T137</f>
        <v>0</v>
      </c>
      <c r="AR131" s="144" t="s">
        <v>82</v>
      </c>
      <c r="AT131" s="152" t="s">
        <v>73</v>
      </c>
      <c r="AU131" s="152" t="s">
        <v>74</v>
      </c>
      <c r="AY131" s="144" t="s">
        <v>152</v>
      </c>
      <c r="BK131" s="153">
        <f>BK132+BK135+BK137</f>
        <v>0</v>
      </c>
    </row>
    <row r="132" spans="1:65" s="12" customFormat="1" ht="22.9" customHeight="1">
      <c r="B132" s="143"/>
      <c r="D132" s="144" t="s">
        <v>73</v>
      </c>
      <c r="E132" s="154" t="s">
        <v>171</v>
      </c>
      <c r="F132" s="154" t="s">
        <v>180</v>
      </c>
      <c r="I132" s="146"/>
      <c r="J132" s="155">
        <f>BK132</f>
        <v>0</v>
      </c>
      <c r="L132" s="143"/>
      <c r="M132" s="148"/>
      <c r="N132" s="149"/>
      <c r="O132" s="149"/>
      <c r="P132" s="150">
        <f>SUM(P133:P134)</f>
        <v>0</v>
      </c>
      <c r="Q132" s="149"/>
      <c r="R132" s="150">
        <f>SUM(R133:R134)</f>
        <v>4.1656000000000004</v>
      </c>
      <c r="S132" s="149"/>
      <c r="T132" s="151">
        <f>SUM(T133:T134)</f>
        <v>0</v>
      </c>
      <c r="AR132" s="144" t="s">
        <v>82</v>
      </c>
      <c r="AT132" s="152" t="s">
        <v>73</v>
      </c>
      <c r="AU132" s="152" t="s">
        <v>82</v>
      </c>
      <c r="AY132" s="144" t="s">
        <v>152</v>
      </c>
      <c r="BK132" s="153">
        <f>SUM(BK133:BK134)</f>
        <v>0</v>
      </c>
    </row>
    <row r="133" spans="1:65" s="2" customFormat="1" ht="24.2" customHeight="1">
      <c r="A133" s="29"/>
      <c r="B133" s="121"/>
      <c r="C133" s="156" t="s">
        <v>82</v>
      </c>
      <c r="D133" s="156" t="s">
        <v>154</v>
      </c>
      <c r="E133" s="157" t="s">
        <v>186</v>
      </c>
      <c r="F133" s="158" t="s">
        <v>187</v>
      </c>
      <c r="G133" s="159" t="s">
        <v>157</v>
      </c>
      <c r="H133" s="160">
        <v>40</v>
      </c>
      <c r="I133" s="161"/>
      <c r="J133" s="160">
        <f>ROUND(I133*H133,3)</f>
        <v>0</v>
      </c>
      <c r="K133" s="162"/>
      <c r="L133" s="30"/>
      <c r="M133" s="163" t="s">
        <v>1</v>
      </c>
      <c r="N133" s="164" t="s">
        <v>40</v>
      </c>
      <c r="O133" s="55"/>
      <c r="P133" s="165">
        <f>O133*H133</f>
        <v>0</v>
      </c>
      <c r="Q133" s="165">
        <v>4.0999999999999999E-4</v>
      </c>
      <c r="R133" s="165">
        <f>Q133*H133</f>
        <v>1.6399999999999998E-2</v>
      </c>
      <c r="S133" s="165">
        <v>0</v>
      </c>
      <c r="T133" s="166">
        <f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67" t="s">
        <v>158</v>
      </c>
      <c r="AT133" s="167" t="s">
        <v>154</v>
      </c>
      <c r="AU133" s="167" t="s">
        <v>130</v>
      </c>
      <c r="AY133" s="14" t="s">
        <v>152</v>
      </c>
      <c r="BE133" s="168">
        <f>IF(N133="základná",J133,0)</f>
        <v>0</v>
      </c>
      <c r="BF133" s="168">
        <f>IF(N133="znížená",J133,0)</f>
        <v>0</v>
      </c>
      <c r="BG133" s="168">
        <f>IF(N133="zákl. prenesená",J133,0)</f>
        <v>0</v>
      </c>
      <c r="BH133" s="168">
        <f>IF(N133="zníž. prenesená",J133,0)</f>
        <v>0</v>
      </c>
      <c r="BI133" s="168">
        <f>IF(N133="nulová",J133,0)</f>
        <v>0</v>
      </c>
      <c r="BJ133" s="14" t="s">
        <v>130</v>
      </c>
      <c r="BK133" s="169">
        <f>ROUND(I133*H133,3)</f>
        <v>0</v>
      </c>
      <c r="BL133" s="14" t="s">
        <v>158</v>
      </c>
      <c r="BM133" s="167" t="s">
        <v>267</v>
      </c>
    </row>
    <row r="134" spans="1:65" s="2" customFormat="1" ht="24.2" customHeight="1">
      <c r="A134" s="29"/>
      <c r="B134" s="121"/>
      <c r="C134" s="156" t="s">
        <v>130</v>
      </c>
      <c r="D134" s="156" t="s">
        <v>154</v>
      </c>
      <c r="E134" s="157" t="s">
        <v>350</v>
      </c>
      <c r="F134" s="158" t="s">
        <v>351</v>
      </c>
      <c r="G134" s="159" t="s">
        <v>157</v>
      </c>
      <c r="H134" s="160">
        <v>40</v>
      </c>
      <c r="I134" s="161"/>
      <c r="J134" s="160">
        <f>ROUND(I134*H134,3)</f>
        <v>0</v>
      </c>
      <c r="K134" s="162"/>
      <c r="L134" s="30"/>
      <c r="M134" s="163" t="s">
        <v>1</v>
      </c>
      <c r="N134" s="164" t="s">
        <v>40</v>
      </c>
      <c r="O134" s="55"/>
      <c r="P134" s="165">
        <f>O134*H134</f>
        <v>0</v>
      </c>
      <c r="Q134" s="165">
        <v>0.10373</v>
      </c>
      <c r="R134" s="165">
        <f>Q134*H134</f>
        <v>4.1492000000000004</v>
      </c>
      <c r="S134" s="165">
        <v>0</v>
      </c>
      <c r="T134" s="166">
        <f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7" t="s">
        <v>158</v>
      </c>
      <c r="AT134" s="167" t="s">
        <v>154</v>
      </c>
      <c r="AU134" s="167" t="s">
        <v>130</v>
      </c>
      <c r="AY134" s="14" t="s">
        <v>152</v>
      </c>
      <c r="BE134" s="168">
        <f>IF(N134="základná",J134,0)</f>
        <v>0</v>
      </c>
      <c r="BF134" s="168">
        <f>IF(N134="znížená",J134,0)</f>
        <v>0</v>
      </c>
      <c r="BG134" s="168">
        <f>IF(N134="zákl. prenesená",J134,0)</f>
        <v>0</v>
      </c>
      <c r="BH134" s="168">
        <f>IF(N134="zníž. prenesená",J134,0)</f>
        <v>0</v>
      </c>
      <c r="BI134" s="168">
        <f>IF(N134="nulová",J134,0)</f>
        <v>0</v>
      </c>
      <c r="BJ134" s="14" t="s">
        <v>130</v>
      </c>
      <c r="BK134" s="169">
        <f>ROUND(I134*H134,3)</f>
        <v>0</v>
      </c>
      <c r="BL134" s="14" t="s">
        <v>158</v>
      </c>
      <c r="BM134" s="167" t="s">
        <v>352</v>
      </c>
    </row>
    <row r="135" spans="1:65" s="12" customFormat="1" ht="22.9" customHeight="1">
      <c r="B135" s="143"/>
      <c r="D135" s="144" t="s">
        <v>73</v>
      </c>
      <c r="E135" s="154" t="s">
        <v>189</v>
      </c>
      <c r="F135" s="154" t="s">
        <v>193</v>
      </c>
      <c r="I135" s="146"/>
      <c r="J135" s="155">
        <f>BK135</f>
        <v>0</v>
      </c>
      <c r="L135" s="143"/>
      <c r="M135" s="148"/>
      <c r="N135" s="149"/>
      <c r="O135" s="149"/>
      <c r="P135" s="150">
        <f>P136</f>
        <v>0</v>
      </c>
      <c r="Q135" s="149"/>
      <c r="R135" s="150">
        <f>R136</f>
        <v>0</v>
      </c>
      <c r="S135" s="149"/>
      <c r="T135" s="151">
        <f>T136</f>
        <v>0</v>
      </c>
      <c r="AR135" s="144" t="s">
        <v>82</v>
      </c>
      <c r="AT135" s="152" t="s">
        <v>73</v>
      </c>
      <c r="AU135" s="152" t="s">
        <v>82</v>
      </c>
      <c r="AY135" s="144" t="s">
        <v>152</v>
      </c>
      <c r="BK135" s="153">
        <f>BK136</f>
        <v>0</v>
      </c>
    </row>
    <row r="136" spans="1:65" s="2" customFormat="1" ht="24.2" customHeight="1">
      <c r="A136" s="29"/>
      <c r="B136" s="121"/>
      <c r="C136" s="156" t="s">
        <v>164</v>
      </c>
      <c r="D136" s="156" t="s">
        <v>154</v>
      </c>
      <c r="E136" s="157" t="s">
        <v>281</v>
      </c>
      <c r="F136" s="158" t="s">
        <v>282</v>
      </c>
      <c r="G136" s="159" t="s">
        <v>196</v>
      </c>
      <c r="H136" s="160">
        <v>4</v>
      </c>
      <c r="I136" s="161"/>
      <c r="J136" s="160">
        <f>ROUND(I136*H136,3)</f>
        <v>0</v>
      </c>
      <c r="K136" s="162"/>
      <c r="L136" s="30"/>
      <c r="M136" s="163" t="s">
        <v>1</v>
      </c>
      <c r="N136" s="164" t="s">
        <v>40</v>
      </c>
      <c r="O136" s="55"/>
      <c r="P136" s="165">
        <f>O136*H136</f>
        <v>0</v>
      </c>
      <c r="Q136" s="165">
        <v>0</v>
      </c>
      <c r="R136" s="165">
        <f>Q136*H136</f>
        <v>0</v>
      </c>
      <c r="S136" s="165">
        <v>0</v>
      </c>
      <c r="T136" s="166">
        <f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158</v>
      </c>
      <c r="AT136" s="167" t="s">
        <v>154</v>
      </c>
      <c r="AU136" s="167" t="s">
        <v>130</v>
      </c>
      <c r="AY136" s="14" t="s">
        <v>152</v>
      </c>
      <c r="BE136" s="168">
        <f>IF(N136="základná",J136,0)</f>
        <v>0</v>
      </c>
      <c r="BF136" s="168">
        <f>IF(N136="znížená",J136,0)</f>
        <v>0</v>
      </c>
      <c r="BG136" s="168">
        <f>IF(N136="zákl. prenesená",J136,0)</f>
        <v>0</v>
      </c>
      <c r="BH136" s="168">
        <f>IF(N136="zníž. prenesená",J136,0)</f>
        <v>0</v>
      </c>
      <c r="BI136" s="168">
        <f>IF(N136="nulová",J136,0)</f>
        <v>0</v>
      </c>
      <c r="BJ136" s="14" t="s">
        <v>130</v>
      </c>
      <c r="BK136" s="169">
        <f>ROUND(I136*H136,3)</f>
        <v>0</v>
      </c>
      <c r="BL136" s="14" t="s">
        <v>158</v>
      </c>
      <c r="BM136" s="167" t="s">
        <v>283</v>
      </c>
    </row>
    <row r="137" spans="1:65" s="12" customFormat="1" ht="22.9" customHeight="1">
      <c r="B137" s="143"/>
      <c r="D137" s="144" t="s">
        <v>73</v>
      </c>
      <c r="E137" s="154" t="s">
        <v>225</v>
      </c>
      <c r="F137" s="154" t="s">
        <v>226</v>
      </c>
      <c r="I137" s="146"/>
      <c r="J137" s="155">
        <f>BK137</f>
        <v>0</v>
      </c>
      <c r="L137" s="143"/>
      <c r="M137" s="148"/>
      <c r="N137" s="149"/>
      <c r="O137" s="149"/>
      <c r="P137" s="150">
        <f>P138</f>
        <v>0</v>
      </c>
      <c r="Q137" s="149"/>
      <c r="R137" s="150">
        <f>R138</f>
        <v>0</v>
      </c>
      <c r="S137" s="149"/>
      <c r="T137" s="151">
        <f>T138</f>
        <v>0</v>
      </c>
      <c r="AR137" s="144" t="s">
        <v>82</v>
      </c>
      <c r="AT137" s="152" t="s">
        <v>73</v>
      </c>
      <c r="AU137" s="152" t="s">
        <v>82</v>
      </c>
      <c r="AY137" s="144" t="s">
        <v>152</v>
      </c>
      <c r="BK137" s="153">
        <f>BK138</f>
        <v>0</v>
      </c>
    </row>
    <row r="138" spans="1:65" s="2" customFormat="1" ht="24.2" customHeight="1">
      <c r="A138" s="29"/>
      <c r="B138" s="121"/>
      <c r="C138" s="156" t="s">
        <v>158</v>
      </c>
      <c r="D138" s="156" t="s">
        <v>154</v>
      </c>
      <c r="E138" s="157" t="s">
        <v>228</v>
      </c>
      <c r="F138" s="158" t="s">
        <v>229</v>
      </c>
      <c r="G138" s="159" t="s">
        <v>215</v>
      </c>
      <c r="H138" s="160">
        <v>4.1660000000000004</v>
      </c>
      <c r="I138" s="161"/>
      <c r="J138" s="160">
        <f>ROUND(I138*H138,3)</f>
        <v>0</v>
      </c>
      <c r="K138" s="162"/>
      <c r="L138" s="30"/>
      <c r="M138" s="180" t="s">
        <v>1</v>
      </c>
      <c r="N138" s="181" t="s">
        <v>40</v>
      </c>
      <c r="O138" s="182"/>
      <c r="P138" s="183">
        <f>O138*H138</f>
        <v>0</v>
      </c>
      <c r="Q138" s="183">
        <v>0</v>
      </c>
      <c r="R138" s="183">
        <f>Q138*H138</f>
        <v>0</v>
      </c>
      <c r="S138" s="183">
        <v>0</v>
      </c>
      <c r="T138" s="184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158</v>
      </c>
      <c r="AT138" s="167" t="s">
        <v>154</v>
      </c>
      <c r="AU138" s="167" t="s">
        <v>130</v>
      </c>
      <c r="AY138" s="14" t="s">
        <v>152</v>
      </c>
      <c r="BE138" s="168">
        <f>IF(N138="základná",J138,0)</f>
        <v>0</v>
      </c>
      <c r="BF138" s="168">
        <f>IF(N138="znížená",J138,0)</f>
        <v>0</v>
      </c>
      <c r="BG138" s="168">
        <f>IF(N138="zákl. prenesená",J138,0)</f>
        <v>0</v>
      </c>
      <c r="BH138" s="168">
        <f>IF(N138="zníž. prenesená",J138,0)</f>
        <v>0</v>
      </c>
      <c r="BI138" s="168">
        <f>IF(N138="nulová",J138,0)</f>
        <v>0</v>
      </c>
      <c r="BJ138" s="14" t="s">
        <v>130</v>
      </c>
      <c r="BK138" s="169">
        <f>ROUND(I138*H138,3)</f>
        <v>0</v>
      </c>
      <c r="BL138" s="14" t="s">
        <v>158</v>
      </c>
      <c r="BM138" s="167" t="s">
        <v>295</v>
      </c>
    </row>
    <row r="139" spans="1:65" s="2" customFormat="1" ht="6.95" customHeight="1">
      <c r="A139" s="29"/>
      <c r="B139" s="44"/>
      <c r="C139" s="45"/>
      <c r="D139" s="45"/>
      <c r="E139" s="45"/>
      <c r="F139" s="45"/>
      <c r="G139" s="45"/>
      <c r="H139" s="45"/>
      <c r="I139" s="45"/>
      <c r="J139" s="45"/>
      <c r="K139" s="45"/>
      <c r="L139" s="30"/>
      <c r="M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</row>
  </sheetData>
  <autoFilter ref="C129:K138"/>
  <mergeCells count="14">
    <mergeCell ref="D108:F108"/>
    <mergeCell ref="E120:H120"/>
    <mergeCell ref="E122:H122"/>
    <mergeCell ref="L2:V2"/>
    <mergeCell ref="E87:H87"/>
    <mergeCell ref="D104:F104"/>
    <mergeCell ref="D105:F105"/>
    <mergeCell ref="D106:F106"/>
    <mergeCell ref="D107:F107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4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1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4" t="s">
        <v>107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74</v>
      </c>
    </row>
    <row r="4" spans="1:46" s="1" customFormat="1" ht="24.95" customHeight="1">
      <c r="B4" s="17"/>
      <c r="D4" s="18" t="s">
        <v>111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Rekonštrukcia mestských chodníkov a spevnených plôch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112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customHeight="1">
      <c r="A9" s="29"/>
      <c r="B9" s="30"/>
      <c r="C9" s="29"/>
      <c r="D9" s="29"/>
      <c r="E9" s="189" t="s">
        <v>353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13. 8. 2020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24</v>
      </c>
      <c r="F15" s="29"/>
      <c r="G15" s="29"/>
      <c r="H15" s="29"/>
      <c r="I15" s="24" t="s">
        <v>25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195"/>
      <c r="G18" s="195"/>
      <c r="H18" s="195"/>
      <c r="I18" s="24" t="s">
        <v>25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33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00" t="s">
        <v>1</v>
      </c>
      <c r="F27" s="200"/>
      <c r="G27" s="200"/>
      <c r="H27" s="200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114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115</v>
      </c>
      <c r="E31" s="29"/>
      <c r="F31" s="29"/>
      <c r="G31" s="29"/>
      <c r="H31" s="29"/>
      <c r="I31" s="29"/>
      <c r="J31" s="94">
        <f>J104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34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36</v>
      </c>
      <c r="G34" s="29"/>
      <c r="H34" s="29"/>
      <c r="I34" s="33" t="s">
        <v>35</v>
      </c>
      <c r="J34" s="33" t="s">
        <v>37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38</v>
      </c>
      <c r="E35" s="24" t="s">
        <v>39</v>
      </c>
      <c r="F35" s="98">
        <f>ROUND((SUM(BE104:BE111) + SUM(BE131:BE153)),  2)</f>
        <v>0</v>
      </c>
      <c r="G35" s="29"/>
      <c r="H35" s="29"/>
      <c r="I35" s="99">
        <v>0.2</v>
      </c>
      <c r="J35" s="98">
        <f>ROUND(((SUM(BE104:BE111) + SUM(BE131:BE153))*I35),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40</v>
      </c>
      <c r="F36" s="98">
        <f>ROUND((SUM(BF104:BF111) + SUM(BF131:BF153)),  2)</f>
        <v>0</v>
      </c>
      <c r="G36" s="29"/>
      <c r="H36" s="29"/>
      <c r="I36" s="99">
        <v>0.2</v>
      </c>
      <c r="J36" s="98">
        <f>ROUND(((SUM(BF104:BF111) + SUM(BF131:BF153))*I36),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41</v>
      </c>
      <c r="F37" s="98">
        <f>ROUND((SUM(BG104:BG111) + SUM(BG131:BG153)),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42</v>
      </c>
      <c r="F38" s="98">
        <f>ROUND((SUM(BH104:BH111) + SUM(BH131:BH153)),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43</v>
      </c>
      <c r="F39" s="98">
        <f>ROUND((SUM(BI104:BI111) + SUM(BI131:BI153)),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44</v>
      </c>
      <c r="E41" s="57"/>
      <c r="F41" s="57"/>
      <c r="G41" s="102" t="s">
        <v>45</v>
      </c>
      <c r="H41" s="103" t="s">
        <v>46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49</v>
      </c>
      <c r="E61" s="32"/>
      <c r="F61" s="106" t="s">
        <v>50</v>
      </c>
      <c r="G61" s="42" t="s">
        <v>49</v>
      </c>
      <c r="H61" s="32"/>
      <c r="I61" s="32"/>
      <c r="J61" s="107" t="s">
        <v>50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49</v>
      </c>
      <c r="E76" s="32"/>
      <c r="F76" s="106" t="s">
        <v>50</v>
      </c>
      <c r="G76" s="42" t="s">
        <v>49</v>
      </c>
      <c r="H76" s="32"/>
      <c r="I76" s="32"/>
      <c r="J76" s="107" t="s">
        <v>50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116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Rekonštrukcia mestských chodníkov a spevnených plôch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112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customHeight="1">
      <c r="A87" s="29"/>
      <c r="B87" s="30"/>
      <c r="C87" s="29"/>
      <c r="D87" s="29"/>
      <c r="E87" s="189" t="str">
        <f>E9</f>
        <v>09 - Ulica Berehovská - rekonštrukcia chodníkov, nové odstavné plochy  (plocha 1125 m2)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13. 8. 2020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22</v>
      </c>
      <c r="D91" s="29"/>
      <c r="E91" s="29"/>
      <c r="F91" s="22" t="str">
        <f>E15</f>
        <v xml:space="preserve">Mesto Trebišov </v>
      </c>
      <c r="G91" s="29"/>
      <c r="H91" s="29"/>
      <c r="I91" s="24" t="s">
        <v>28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117</v>
      </c>
      <c r="D94" s="100"/>
      <c r="E94" s="100"/>
      <c r="F94" s="100"/>
      <c r="G94" s="100"/>
      <c r="H94" s="100"/>
      <c r="I94" s="100"/>
      <c r="J94" s="109" t="s">
        <v>118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119</v>
      </c>
      <c r="D96" s="29"/>
      <c r="E96" s="29"/>
      <c r="F96" s="29"/>
      <c r="G96" s="29"/>
      <c r="H96" s="29"/>
      <c r="I96" s="29"/>
      <c r="J96" s="68">
        <f>J131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120</v>
      </c>
    </row>
    <row r="97" spans="1:65" s="9" customFormat="1" ht="24.95" customHeight="1">
      <c r="B97" s="111"/>
      <c r="D97" s="112" t="s">
        <v>121</v>
      </c>
      <c r="E97" s="113"/>
      <c r="F97" s="113"/>
      <c r="G97" s="113"/>
      <c r="H97" s="113"/>
      <c r="I97" s="113"/>
      <c r="J97" s="114">
        <f>J132</f>
        <v>0</v>
      </c>
      <c r="L97" s="111"/>
    </row>
    <row r="98" spans="1:65" s="10" customFormat="1" ht="19.899999999999999" customHeight="1">
      <c r="B98" s="115"/>
      <c r="D98" s="116" t="s">
        <v>122</v>
      </c>
      <c r="E98" s="117"/>
      <c r="F98" s="117"/>
      <c r="G98" s="117"/>
      <c r="H98" s="117"/>
      <c r="I98" s="117"/>
      <c r="J98" s="118">
        <f>J133</f>
        <v>0</v>
      </c>
      <c r="L98" s="115"/>
    </row>
    <row r="99" spans="1:65" s="10" customFormat="1" ht="19.899999999999999" customHeight="1">
      <c r="B99" s="115"/>
      <c r="D99" s="116" t="s">
        <v>124</v>
      </c>
      <c r="E99" s="117"/>
      <c r="F99" s="117"/>
      <c r="G99" s="117"/>
      <c r="H99" s="117"/>
      <c r="I99" s="117"/>
      <c r="J99" s="118">
        <f>J137</f>
        <v>0</v>
      </c>
      <c r="L99" s="115"/>
    </row>
    <row r="100" spans="1:65" s="10" customFormat="1" ht="19.899999999999999" customHeight="1">
      <c r="B100" s="115"/>
      <c r="D100" s="116" t="s">
        <v>125</v>
      </c>
      <c r="E100" s="117"/>
      <c r="F100" s="117"/>
      <c r="G100" s="117"/>
      <c r="H100" s="117"/>
      <c r="I100" s="117"/>
      <c r="J100" s="118">
        <f>J143</f>
        <v>0</v>
      </c>
      <c r="L100" s="115"/>
    </row>
    <row r="101" spans="1:65" s="10" customFormat="1" ht="19.899999999999999" customHeight="1">
      <c r="B101" s="115"/>
      <c r="D101" s="116" t="s">
        <v>126</v>
      </c>
      <c r="E101" s="117"/>
      <c r="F101" s="117"/>
      <c r="G101" s="117"/>
      <c r="H101" s="117"/>
      <c r="I101" s="117"/>
      <c r="J101" s="118">
        <f>J152</f>
        <v>0</v>
      </c>
      <c r="L101" s="115"/>
    </row>
    <row r="102" spans="1:65" s="2" customFormat="1" ht="21.75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3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65" s="2" customFormat="1" ht="6.9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29.25" customHeight="1">
      <c r="A104" s="29"/>
      <c r="B104" s="30"/>
      <c r="C104" s="110" t="s">
        <v>127</v>
      </c>
      <c r="D104" s="29"/>
      <c r="E104" s="29"/>
      <c r="F104" s="29"/>
      <c r="G104" s="29"/>
      <c r="H104" s="29"/>
      <c r="I104" s="29"/>
      <c r="J104" s="119">
        <f>ROUND(J105 + J106 + J107 + J108 + J109 + J110,2)</f>
        <v>0</v>
      </c>
      <c r="K104" s="29"/>
      <c r="L104" s="39"/>
      <c r="N104" s="120" t="s">
        <v>38</v>
      </c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18" customHeight="1">
      <c r="A105" s="29"/>
      <c r="B105" s="121"/>
      <c r="C105" s="122"/>
      <c r="D105" s="228" t="s">
        <v>128</v>
      </c>
      <c r="E105" s="229"/>
      <c r="F105" s="229"/>
      <c r="G105" s="122"/>
      <c r="H105" s="122"/>
      <c r="I105" s="122"/>
      <c r="J105" s="124">
        <v>0</v>
      </c>
      <c r="K105" s="122"/>
      <c r="L105" s="125"/>
      <c r="M105" s="126"/>
      <c r="N105" s="127" t="s">
        <v>40</v>
      </c>
      <c r="O105" s="126"/>
      <c r="P105" s="126"/>
      <c r="Q105" s="126"/>
      <c r="R105" s="126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8" t="s">
        <v>129</v>
      </c>
      <c r="AZ105" s="126"/>
      <c r="BA105" s="126"/>
      <c r="BB105" s="126"/>
      <c r="BC105" s="126"/>
      <c r="BD105" s="126"/>
      <c r="BE105" s="129">
        <f t="shared" ref="BE105:BE110" si="0">IF(N105="základná",J105,0)</f>
        <v>0</v>
      </c>
      <c r="BF105" s="129">
        <f t="shared" ref="BF105:BF110" si="1">IF(N105="znížená",J105,0)</f>
        <v>0</v>
      </c>
      <c r="BG105" s="129">
        <f t="shared" ref="BG105:BG110" si="2">IF(N105="zákl. prenesená",J105,0)</f>
        <v>0</v>
      </c>
      <c r="BH105" s="129">
        <f t="shared" ref="BH105:BH110" si="3">IF(N105="zníž. prenesená",J105,0)</f>
        <v>0</v>
      </c>
      <c r="BI105" s="129">
        <f t="shared" ref="BI105:BI110" si="4">IF(N105="nulová",J105,0)</f>
        <v>0</v>
      </c>
      <c r="BJ105" s="128" t="s">
        <v>130</v>
      </c>
      <c r="BK105" s="126"/>
      <c r="BL105" s="126"/>
      <c r="BM105" s="126"/>
    </row>
    <row r="106" spans="1:65" s="2" customFormat="1" ht="18" customHeight="1">
      <c r="A106" s="29"/>
      <c r="B106" s="121"/>
      <c r="C106" s="122"/>
      <c r="D106" s="228" t="s">
        <v>131</v>
      </c>
      <c r="E106" s="229"/>
      <c r="F106" s="229"/>
      <c r="G106" s="122"/>
      <c r="H106" s="122"/>
      <c r="I106" s="122"/>
      <c r="J106" s="124">
        <v>0</v>
      </c>
      <c r="K106" s="122"/>
      <c r="L106" s="125"/>
      <c r="M106" s="126"/>
      <c r="N106" s="127" t="s">
        <v>40</v>
      </c>
      <c r="O106" s="126"/>
      <c r="P106" s="126"/>
      <c r="Q106" s="126"/>
      <c r="R106" s="126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8" t="s">
        <v>129</v>
      </c>
      <c r="AZ106" s="126"/>
      <c r="BA106" s="126"/>
      <c r="BB106" s="126"/>
      <c r="BC106" s="126"/>
      <c r="BD106" s="126"/>
      <c r="BE106" s="129">
        <f t="shared" si="0"/>
        <v>0</v>
      </c>
      <c r="BF106" s="129">
        <f t="shared" si="1"/>
        <v>0</v>
      </c>
      <c r="BG106" s="129">
        <f t="shared" si="2"/>
        <v>0</v>
      </c>
      <c r="BH106" s="129">
        <f t="shared" si="3"/>
        <v>0</v>
      </c>
      <c r="BI106" s="129">
        <f t="shared" si="4"/>
        <v>0</v>
      </c>
      <c r="BJ106" s="128" t="s">
        <v>130</v>
      </c>
      <c r="BK106" s="126"/>
      <c r="BL106" s="126"/>
      <c r="BM106" s="126"/>
    </row>
    <row r="107" spans="1:65" s="2" customFormat="1" ht="18" customHeight="1">
      <c r="A107" s="29"/>
      <c r="B107" s="121"/>
      <c r="C107" s="122"/>
      <c r="D107" s="228" t="s">
        <v>132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40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129</v>
      </c>
      <c r="AZ107" s="126"/>
      <c r="BA107" s="126"/>
      <c r="BB107" s="126"/>
      <c r="BC107" s="126"/>
      <c r="BD107" s="126"/>
      <c r="BE107" s="129">
        <f t="shared" si="0"/>
        <v>0</v>
      </c>
      <c r="BF107" s="129">
        <f t="shared" si="1"/>
        <v>0</v>
      </c>
      <c r="BG107" s="129">
        <f t="shared" si="2"/>
        <v>0</v>
      </c>
      <c r="BH107" s="129">
        <f t="shared" si="3"/>
        <v>0</v>
      </c>
      <c r="BI107" s="129">
        <f t="shared" si="4"/>
        <v>0</v>
      </c>
      <c r="BJ107" s="128" t="s">
        <v>130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133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40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129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130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134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40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129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130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123" t="s">
        <v>135</v>
      </c>
      <c r="E110" s="122"/>
      <c r="F110" s="122"/>
      <c r="G110" s="122"/>
      <c r="H110" s="122"/>
      <c r="I110" s="122"/>
      <c r="J110" s="124">
        <f>ROUND(J30*T110,2)</f>
        <v>0</v>
      </c>
      <c r="K110" s="122"/>
      <c r="L110" s="125"/>
      <c r="M110" s="126"/>
      <c r="N110" s="127" t="s">
        <v>40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136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130</v>
      </c>
      <c r="BK110" s="126"/>
      <c r="BL110" s="126"/>
      <c r="BM110" s="126"/>
    </row>
    <row r="111" spans="1:65" s="2" customFormat="1" ht="11.25">
      <c r="A111" s="29"/>
      <c r="B111" s="30"/>
      <c r="C111" s="29"/>
      <c r="D111" s="29"/>
      <c r="E111" s="29"/>
      <c r="F111" s="29"/>
      <c r="G111" s="29"/>
      <c r="H111" s="29"/>
      <c r="I111" s="29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65" s="2" customFormat="1" ht="29.25" customHeight="1">
      <c r="A112" s="29"/>
      <c r="B112" s="30"/>
      <c r="C112" s="130" t="s">
        <v>137</v>
      </c>
      <c r="D112" s="100"/>
      <c r="E112" s="100"/>
      <c r="F112" s="100"/>
      <c r="G112" s="100"/>
      <c r="H112" s="100"/>
      <c r="I112" s="100"/>
      <c r="J112" s="131">
        <f>ROUND(J96+J104,2)</f>
        <v>0</v>
      </c>
      <c r="K112" s="100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s="2" customFormat="1" ht="6.95" customHeight="1">
      <c r="A113" s="29"/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7" spans="1:31" s="2" customFormat="1" ht="6.95" customHeight="1">
      <c r="A117" s="29"/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31" s="2" customFormat="1" ht="24.95" customHeight="1">
      <c r="A118" s="29"/>
      <c r="B118" s="30"/>
      <c r="C118" s="18" t="s">
        <v>138</v>
      </c>
      <c r="D118" s="29"/>
      <c r="E118" s="29"/>
      <c r="F118" s="29"/>
      <c r="G118" s="29"/>
      <c r="H118" s="29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6.9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12" customHeight="1">
      <c r="A120" s="29"/>
      <c r="B120" s="30"/>
      <c r="C120" s="24" t="s">
        <v>14</v>
      </c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6.5" customHeight="1">
      <c r="A121" s="29"/>
      <c r="B121" s="30"/>
      <c r="C121" s="29"/>
      <c r="D121" s="29"/>
      <c r="E121" s="224" t="str">
        <f>E7</f>
        <v>Rekonštrukcia mestských chodníkov a spevnených plôch</v>
      </c>
      <c r="F121" s="225"/>
      <c r="G121" s="225"/>
      <c r="H121" s="225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2" customHeight="1">
      <c r="A122" s="29"/>
      <c r="B122" s="30"/>
      <c r="C122" s="24" t="s">
        <v>112</v>
      </c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24.75" customHeight="1">
      <c r="A123" s="29"/>
      <c r="B123" s="30"/>
      <c r="C123" s="29"/>
      <c r="D123" s="29"/>
      <c r="E123" s="189" t="str">
        <f>E9</f>
        <v>09 - Ulica Berehovská - rekonštrukcia chodníkov, nové odstavné plochy  (plocha 1125 m2)</v>
      </c>
      <c r="F123" s="226"/>
      <c r="G123" s="226"/>
      <c r="H123" s="226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6.95" customHeight="1">
      <c r="A124" s="29"/>
      <c r="B124" s="30"/>
      <c r="C124" s="29"/>
      <c r="D124" s="29"/>
      <c r="E124" s="29"/>
      <c r="F124" s="29"/>
      <c r="G124" s="29"/>
      <c r="H124" s="29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12" customHeight="1">
      <c r="A125" s="29"/>
      <c r="B125" s="30"/>
      <c r="C125" s="24" t="s">
        <v>18</v>
      </c>
      <c r="D125" s="29"/>
      <c r="E125" s="29"/>
      <c r="F125" s="22" t="str">
        <f>F12</f>
        <v xml:space="preserve">Trebišov </v>
      </c>
      <c r="G125" s="29"/>
      <c r="H125" s="29"/>
      <c r="I125" s="24" t="s">
        <v>20</v>
      </c>
      <c r="J125" s="52" t="str">
        <f>IF(J12="","",J12)</f>
        <v>13. 8. 2020</v>
      </c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6.95" customHeight="1">
      <c r="A126" s="29"/>
      <c r="B126" s="30"/>
      <c r="C126" s="29"/>
      <c r="D126" s="29"/>
      <c r="E126" s="29"/>
      <c r="F126" s="29"/>
      <c r="G126" s="29"/>
      <c r="H126" s="29"/>
      <c r="I126" s="29"/>
      <c r="J126" s="29"/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15.2" customHeight="1">
      <c r="A127" s="29"/>
      <c r="B127" s="30"/>
      <c r="C127" s="24" t="s">
        <v>22</v>
      </c>
      <c r="D127" s="29"/>
      <c r="E127" s="29"/>
      <c r="F127" s="22" t="str">
        <f>E15</f>
        <v xml:space="preserve">Mesto Trebišov </v>
      </c>
      <c r="G127" s="29"/>
      <c r="H127" s="29"/>
      <c r="I127" s="24" t="s">
        <v>28</v>
      </c>
      <c r="J127" s="27" t="str">
        <f>E21</f>
        <v xml:space="preserve"> </v>
      </c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15.2" customHeight="1">
      <c r="A128" s="29"/>
      <c r="B128" s="30"/>
      <c r="C128" s="24" t="s">
        <v>26</v>
      </c>
      <c r="D128" s="29"/>
      <c r="E128" s="29"/>
      <c r="F128" s="22" t="str">
        <f>IF(E18="","",E18)</f>
        <v>Vyplň údaj</v>
      </c>
      <c r="G128" s="29"/>
      <c r="H128" s="29"/>
      <c r="I128" s="24" t="s">
        <v>32</v>
      </c>
      <c r="J128" s="27" t="str">
        <f>E24</f>
        <v xml:space="preserve"> 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0.35" customHeight="1">
      <c r="A129" s="29"/>
      <c r="B129" s="30"/>
      <c r="C129" s="29"/>
      <c r="D129" s="29"/>
      <c r="E129" s="29"/>
      <c r="F129" s="29"/>
      <c r="G129" s="29"/>
      <c r="H129" s="29"/>
      <c r="I129" s="29"/>
      <c r="J129" s="29"/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11" customFormat="1" ht="29.25" customHeight="1">
      <c r="A130" s="132"/>
      <c r="B130" s="133"/>
      <c r="C130" s="134" t="s">
        <v>139</v>
      </c>
      <c r="D130" s="135" t="s">
        <v>59</v>
      </c>
      <c r="E130" s="135" t="s">
        <v>55</v>
      </c>
      <c r="F130" s="135" t="s">
        <v>56</v>
      </c>
      <c r="G130" s="135" t="s">
        <v>140</v>
      </c>
      <c r="H130" s="135" t="s">
        <v>141</v>
      </c>
      <c r="I130" s="135" t="s">
        <v>142</v>
      </c>
      <c r="J130" s="136" t="s">
        <v>118</v>
      </c>
      <c r="K130" s="137" t="s">
        <v>143</v>
      </c>
      <c r="L130" s="138"/>
      <c r="M130" s="59" t="s">
        <v>1</v>
      </c>
      <c r="N130" s="60" t="s">
        <v>38</v>
      </c>
      <c r="O130" s="60" t="s">
        <v>144</v>
      </c>
      <c r="P130" s="60" t="s">
        <v>145</v>
      </c>
      <c r="Q130" s="60" t="s">
        <v>146</v>
      </c>
      <c r="R130" s="60" t="s">
        <v>147</v>
      </c>
      <c r="S130" s="60" t="s">
        <v>148</v>
      </c>
      <c r="T130" s="61" t="s">
        <v>149</v>
      </c>
      <c r="U130" s="132"/>
      <c r="V130" s="132"/>
      <c r="W130" s="132"/>
      <c r="X130" s="132"/>
      <c r="Y130" s="132"/>
      <c r="Z130" s="132"/>
      <c r="AA130" s="132"/>
      <c r="AB130" s="132"/>
      <c r="AC130" s="132"/>
      <c r="AD130" s="132"/>
      <c r="AE130" s="132"/>
    </row>
    <row r="131" spans="1:65" s="2" customFormat="1" ht="22.9" customHeight="1">
      <c r="A131" s="29"/>
      <c r="B131" s="30"/>
      <c r="C131" s="66" t="s">
        <v>114</v>
      </c>
      <c r="D131" s="29"/>
      <c r="E131" s="29"/>
      <c r="F131" s="29"/>
      <c r="G131" s="29"/>
      <c r="H131" s="29"/>
      <c r="I131" s="29"/>
      <c r="J131" s="139">
        <f>BK131</f>
        <v>0</v>
      </c>
      <c r="K131" s="29"/>
      <c r="L131" s="30"/>
      <c r="M131" s="62"/>
      <c r="N131" s="53"/>
      <c r="O131" s="63"/>
      <c r="P131" s="140">
        <f>P132</f>
        <v>0</v>
      </c>
      <c r="Q131" s="63"/>
      <c r="R131" s="140">
        <f>R132</f>
        <v>159.49483340000003</v>
      </c>
      <c r="S131" s="63"/>
      <c r="T131" s="141">
        <f>T132</f>
        <v>89.942000000000007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T131" s="14" t="s">
        <v>73</v>
      </c>
      <c r="AU131" s="14" t="s">
        <v>120</v>
      </c>
      <c r="BK131" s="142">
        <f>BK132</f>
        <v>0</v>
      </c>
    </row>
    <row r="132" spans="1:65" s="12" customFormat="1" ht="25.9" customHeight="1">
      <c r="B132" s="143"/>
      <c r="D132" s="144" t="s">
        <v>73</v>
      </c>
      <c r="E132" s="145" t="s">
        <v>150</v>
      </c>
      <c r="F132" s="145" t="s">
        <v>151</v>
      </c>
      <c r="I132" s="146"/>
      <c r="J132" s="147">
        <f>BK132</f>
        <v>0</v>
      </c>
      <c r="L132" s="143"/>
      <c r="M132" s="148"/>
      <c r="N132" s="149"/>
      <c r="O132" s="149"/>
      <c r="P132" s="150">
        <f>P133+P137+P143+P152</f>
        <v>0</v>
      </c>
      <c r="Q132" s="149"/>
      <c r="R132" s="150">
        <f>R133+R137+R143+R152</f>
        <v>159.49483340000003</v>
      </c>
      <c r="S132" s="149"/>
      <c r="T132" s="151">
        <f>T133+T137+T143+T152</f>
        <v>89.942000000000007</v>
      </c>
      <c r="AR132" s="144" t="s">
        <v>82</v>
      </c>
      <c r="AT132" s="152" t="s">
        <v>73</v>
      </c>
      <c r="AU132" s="152" t="s">
        <v>74</v>
      </c>
      <c r="AY132" s="144" t="s">
        <v>152</v>
      </c>
      <c r="BK132" s="153">
        <f>BK133+BK137+BK143+BK152</f>
        <v>0</v>
      </c>
    </row>
    <row r="133" spans="1:65" s="12" customFormat="1" ht="22.9" customHeight="1">
      <c r="B133" s="143"/>
      <c r="D133" s="144" t="s">
        <v>73</v>
      </c>
      <c r="E133" s="154" t="s">
        <v>82</v>
      </c>
      <c r="F133" s="154" t="s">
        <v>153</v>
      </c>
      <c r="I133" s="146"/>
      <c r="J133" s="155">
        <f>BK133</f>
        <v>0</v>
      </c>
      <c r="L133" s="143"/>
      <c r="M133" s="148"/>
      <c r="N133" s="149"/>
      <c r="O133" s="149"/>
      <c r="P133" s="150">
        <f>SUM(P134:P136)</f>
        <v>0</v>
      </c>
      <c r="Q133" s="149"/>
      <c r="R133" s="150">
        <f>SUM(R134:R136)</f>
        <v>2.9399999999999999E-3</v>
      </c>
      <c r="S133" s="149"/>
      <c r="T133" s="151">
        <f>SUM(T134:T136)</f>
        <v>89.942000000000007</v>
      </c>
      <c r="AR133" s="144" t="s">
        <v>82</v>
      </c>
      <c r="AT133" s="152" t="s">
        <v>73</v>
      </c>
      <c r="AU133" s="152" t="s">
        <v>82</v>
      </c>
      <c r="AY133" s="144" t="s">
        <v>152</v>
      </c>
      <c r="BK133" s="153">
        <f>SUM(BK134:BK136)</f>
        <v>0</v>
      </c>
    </row>
    <row r="134" spans="1:65" s="2" customFormat="1" ht="24.2" customHeight="1">
      <c r="A134" s="29"/>
      <c r="B134" s="121"/>
      <c r="C134" s="156" t="s">
        <v>82</v>
      </c>
      <c r="D134" s="156" t="s">
        <v>154</v>
      </c>
      <c r="E134" s="157" t="s">
        <v>155</v>
      </c>
      <c r="F134" s="158" t="s">
        <v>156</v>
      </c>
      <c r="G134" s="159" t="s">
        <v>157</v>
      </c>
      <c r="H134" s="160">
        <v>806</v>
      </c>
      <c r="I134" s="161"/>
      <c r="J134" s="160">
        <f>ROUND(I134*H134,3)</f>
        <v>0</v>
      </c>
      <c r="K134" s="162"/>
      <c r="L134" s="30"/>
      <c r="M134" s="163" t="s">
        <v>1</v>
      </c>
      <c r="N134" s="164" t="s">
        <v>40</v>
      </c>
      <c r="O134" s="55"/>
      <c r="P134" s="165">
        <f>O134*H134</f>
        <v>0</v>
      </c>
      <c r="Q134" s="165">
        <v>0</v>
      </c>
      <c r="R134" s="165">
        <f>Q134*H134</f>
        <v>0</v>
      </c>
      <c r="S134" s="165">
        <v>9.8000000000000004E-2</v>
      </c>
      <c r="T134" s="166">
        <f>S134*H134</f>
        <v>78.988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7" t="s">
        <v>158</v>
      </c>
      <c r="AT134" s="167" t="s">
        <v>154</v>
      </c>
      <c r="AU134" s="167" t="s">
        <v>130</v>
      </c>
      <c r="AY134" s="14" t="s">
        <v>152</v>
      </c>
      <c r="BE134" s="168">
        <f>IF(N134="základná",J134,0)</f>
        <v>0</v>
      </c>
      <c r="BF134" s="168">
        <f>IF(N134="znížená",J134,0)</f>
        <v>0</v>
      </c>
      <c r="BG134" s="168">
        <f>IF(N134="zákl. prenesená",J134,0)</f>
        <v>0</v>
      </c>
      <c r="BH134" s="168">
        <f>IF(N134="zníž. prenesená",J134,0)</f>
        <v>0</v>
      </c>
      <c r="BI134" s="168">
        <f>IF(N134="nulová",J134,0)</f>
        <v>0</v>
      </c>
      <c r="BJ134" s="14" t="s">
        <v>130</v>
      </c>
      <c r="BK134" s="169">
        <f>ROUND(I134*H134,3)</f>
        <v>0</v>
      </c>
      <c r="BL134" s="14" t="s">
        <v>158</v>
      </c>
      <c r="BM134" s="167" t="s">
        <v>236</v>
      </c>
    </row>
    <row r="135" spans="1:65" s="2" customFormat="1" ht="24.2" customHeight="1">
      <c r="A135" s="29"/>
      <c r="B135" s="121"/>
      <c r="C135" s="156" t="s">
        <v>130</v>
      </c>
      <c r="D135" s="156" t="s">
        <v>154</v>
      </c>
      <c r="E135" s="157" t="s">
        <v>237</v>
      </c>
      <c r="F135" s="158" t="s">
        <v>238</v>
      </c>
      <c r="G135" s="159" t="s">
        <v>157</v>
      </c>
      <c r="H135" s="160">
        <v>42</v>
      </c>
      <c r="I135" s="161"/>
      <c r="J135" s="160">
        <f>ROUND(I135*H135,3)</f>
        <v>0</v>
      </c>
      <c r="K135" s="162"/>
      <c r="L135" s="30"/>
      <c r="M135" s="163" t="s">
        <v>1</v>
      </c>
      <c r="N135" s="164" t="s">
        <v>40</v>
      </c>
      <c r="O135" s="55"/>
      <c r="P135" s="165">
        <f>O135*H135</f>
        <v>0</v>
      </c>
      <c r="Q135" s="165">
        <v>6.9999999999999994E-5</v>
      </c>
      <c r="R135" s="165">
        <f>Q135*H135</f>
        <v>2.9399999999999999E-3</v>
      </c>
      <c r="S135" s="165">
        <v>0.10199999999999999</v>
      </c>
      <c r="T135" s="166">
        <f>S135*H135</f>
        <v>4.2839999999999998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7" t="s">
        <v>158</v>
      </c>
      <c r="AT135" s="167" t="s">
        <v>154</v>
      </c>
      <c r="AU135" s="167" t="s">
        <v>130</v>
      </c>
      <c r="AY135" s="14" t="s">
        <v>152</v>
      </c>
      <c r="BE135" s="168">
        <f>IF(N135="základná",J135,0)</f>
        <v>0</v>
      </c>
      <c r="BF135" s="168">
        <f>IF(N135="znížená",J135,0)</f>
        <v>0</v>
      </c>
      <c r="BG135" s="168">
        <f>IF(N135="zákl. prenesená",J135,0)</f>
        <v>0</v>
      </c>
      <c r="BH135" s="168">
        <f>IF(N135="zníž. prenesená",J135,0)</f>
        <v>0</v>
      </c>
      <c r="BI135" s="168">
        <f>IF(N135="nulová",J135,0)</f>
        <v>0</v>
      </c>
      <c r="BJ135" s="14" t="s">
        <v>130</v>
      </c>
      <c r="BK135" s="169">
        <f>ROUND(I135*H135,3)</f>
        <v>0</v>
      </c>
      <c r="BL135" s="14" t="s">
        <v>158</v>
      </c>
      <c r="BM135" s="167" t="s">
        <v>354</v>
      </c>
    </row>
    <row r="136" spans="1:65" s="2" customFormat="1" ht="24.2" customHeight="1">
      <c r="A136" s="29"/>
      <c r="B136" s="121"/>
      <c r="C136" s="156" t="s">
        <v>164</v>
      </c>
      <c r="D136" s="156" t="s">
        <v>154</v>
      </c>
      <c r="E136" s="157" t="s">
        <v>301</v>
      </c>
      <c r="F136" s="158" t="s">
        <v>302</v>
      </c>
      <c r="G136" s="159" t="s">
        <v>196</v>
      </c>
      <c r="H136" s="160">
        <v>29</v>
      </c>
      <c r="I136" s="161"/>
      <c r="J136" s="160">
        <f>ROUND(I136*H136,3)</f>
        <v>0</v>
      </c>
      <c r="K136" s="162"/>
      <c r="L136" s="30"/>
      <c r="M136" s="163" t="s">
        <v>1</v>
      </c>
      <c r="N136" s="164" t="s">
        <v>40</v>
      </c>
      <c r="O136" s="55"/>
      <c r="P136" s="165">
        <f>O136*H136</f>
        <v>0</v>
      </c>
      <c r="Q136" s="165">
        <v>0</v>
      </c>
      <c r="R136" s="165">
        <f>Q136*H136</f>
        <v>0</v>
      </c>
      <c r="S136" s="165">
        <v>0.23</v>
      </c>
      <c r="T136" s="166">
        <f>S136*H136</f>
        <v>6.67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158</v>
      </c>
      <c r="AT136" s="167" t="s">
        <v>154</v>
      </c>
      <c r="AU136" s="167" t="s">
        <v>130</v>
      </c>
      <c r="AY136" s="14" t="s">
        <v>152</v>
      </c>
      <c r="BE136" s="168">
        <f>IF(N136="základná",J136,0)</f>
        <v>0</v>
      </c>
      <c r="BF136" s="168">
        <f>IF(N136="znížená",J136,0)</f>
        <v>0</v>
      </c>
      <c r="BG136" s="168">
        <f>IF(N136="zákl. prenesená",J136,0)</f>
        <v>0</v>
      </c>
      <c r="BH136" s="168">
        <f>IF(N136="zníž. prenesená",J136,0)</f>
        <v>0</v>
      </c>
      <c r="BI136" s="168">
        <f>IF(N136="nulová",J136,0)</f>
        <v>0</v>
      </c>
      <c r="BJ136" s="14" t="s">
        <v>130</v>
      </c>
      <c r="BK136" s="169">
        <f>ROUND(I136*H136,3)</f>
        <v>0</v>
      </c>
      <c r="BL136" s="14" t="s">
        <v>158</v>
      </c>
      <c r="BM136" s="167" t="s">
        <v>355</v>
      </c>
    </row>
    <row r="137" spans="1:65" s="12" customFormat="1" ht="22.9" customHeight="1">
      <c r="B137" s="143"/>
      <c r="D137" s="144" t="s">
        <v>73</v>
      </c>
      <c r="E137" s="154" t="s">
        <v>171</v>
      </c>
      <c r="F137" s="154" t="s">
        <v>180</v>
      </c>
      <c r="I137" s="146"/>
      <c r="J137" s="155">
        <f>BK137</f>
        <v>0</v>
      </c>
      <c r="L137" s="143"/>
      <c r="M137" s="148"/>
      <c r="N137" s="149"/>
      <c r="O137" s="149"/>
      <c r="P137" s="150">
        <f>SUM(P138:P142)</f>
        <v>0</v>
      </c>
      <c r="Q137" s="149"/>
      <c r="R137" s="150">
        <f>SUM(R138:R142)</f>
        <v>152.78382800000003</v>
      </c>
      <c r="S137" s="149"/>
      <c r="T137" s="151">
        <f>SUM(T138:T142)</f>
        <v>0</v>
      </c>
      <c r="AR137" s="144" t="s">
        <v>82</v>
      </c>
      <c r="AT137" s="152" t="s">
        <v>73</v>
      </c>
      <c r="AU137" s="152" t="s">
        <v>82</v>
      </c>
      <c r="AY137" s="144" t="s">
        <v>152</v>
      </c>
      <c r="BK137" s="153">
        <f>SUM(BK138:BK142)</f>
        <v>0</v>
      </c>
    </row>
    <row r="138" spans="1:65" s="2" customFormat="1" ht="24.2" customHeight="1">
      <c r="A138" s="29"/>
      <c r="B138" s="121"/>
      <c r="C138" s="156" t="s">
        <v>158</v>
      </c>
      <c r="D138" s="156" t="s">
        <v>154</v>
      </c>
      <c r="E138" s="157" t="s">
        <v>329</v>
      </c>
      <c r="F138" s="158" t="s">
        <v>356</v>
      </c>
      <c r="G138" s="159" t="s">
        <v>157</v>
      </c>
      <c r="H138" s="160">
        <v>69</v>
      </c>
      <c r="I138" s="161"/>
      <c r="J138" s="160">
        <f>ROUND(I138*H138,3)</f>
        <v>0</v>
      </c>
      <c r="K138" s="162"/>
      <c r="L138" s="30"/>
      <c r="M138" s="163" t="s">
        <v>1</v>
      </c>
      <c r="N138" s="164" t="s">
        <v>40</v>
      </c>
      <c r="O138" s="55"/>
      <c r="P138" s="165">
        <f>O138*H138</f>
        <v>0</v>
      </c>
      <c r="Q138" s="165">
        <v>0.22763</v>
      </c>
      <c r="R138" s="165">
        <f>Q138*H138</f>
        <v>15.706469999999999</v>
      </c>
      <c r="S138" s="165">
        <v>0</v>
      </c>
      <c r="T138" s="166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158</v>
      </c>
      <c r="AT138" s="167" t="s">
        <v>154</v>
      </c>
      <c r="AU138" s="167" t="s">
        <v>130</v>
      </c>
      <c r="AY138" s="14" t="s">
        <v>152</v>
      </c>
      <c r="BE138" s="168">
        <f>IF(N138="základná",J138,0)</f>
        <v>0</v>
      </c>
      <c r="BF138" s="168">
        <f>IF(N138="znížená",J138,0)</f>
        <v>0</v>
      </c>
      <c r="BG138" s="168">
        <f>IF(N138="zákl. prenesená",J138,0)</f>
        <v>0</v>
      </c>
      <c r="BH138" s="168">
        <f>IF(N138="zníž. prenesená",J138,0)</f>
        <v>0</v>
      </c>
      <c r="BI138" s="168">
        <f>IF(N138="nulová",J138,0)</f>
        <v>0</v>
      </c>
      <c r="BJ138" s="14" t="s">
        <v>130</v>
      </c>
      <c r="BK138" s="169">
        <f>ROUND(I138*H138,3)</f>
        <v>0</v>
      </c>
      <c r="BL138" s="14" t="s">
        <v>158</v>
      </c>
      <c r="BM138" s="167" t="s">
        <v>357</v>
      </c>
    </row>
    <row r="139" spans="1:65" s="2" customFormat="1" ht="24.2" customHeight="1">
      <c r="A139" s="29"/>
      <c r="B139" s="121"/>
      <c r="C139" s="156" t="s">
        <v>171</v>
      </c>
      <c r="D139" s="156" t="s">
        <v>154</v>
      </c>
      <c r="E139" s="157" t="s">
        <v>182</v>
      </c>
      <c r="F139" s="158" t="s">
        <v>183</v>
      </c>
      <c r="G139" s="159" t="s">
        <v>157</v>
      </c>
      <c r="H139" s="160">
        <v>142</v>
      </c>
      <c r="I139" s="161"/>
      <c r="J139" s="160">
        <f>ROUND(I139*H139,3)</f>
        <v>0</v>
      </c>
      <c r="K139" s="162"/>
      <c r="L139" s="30"/>
      <c r="M139" s="163" t="s">
        <v>1</v>
      </c>
      <c r="N139" s="164" t="s">
        <v>40</v>
      </c>
      <c r="O139" s="55"/>
      <c r="P139" s="165">
        <f>O139*H139</f>
        <v>0</v>
      </c>
      <c r="Q139" s="165">
        <v>0.10434</v>
      </c>
      <c r="R139" s="165">
        <f>Q139*H139</f>
        <v>14.816280000000001</v>
      </c>
      <c r="S139" s="165">
        <v>0</v>
      </c>
      <c r="T139" s="166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158</v>
      </c>
      <c r="AT139" s="167" t="s">
        <v>154</v>
      </c>
      <c r="AU139" s="167" t="s">
        <v>130</v>
      </c>
      <c r="AY139" s="14" t="s">
        <v>152</v>
      </c>
      <c r="BE139" s="168">
        <f>IF(N139="základná",J139,0)</f>
        <v>0</v>
      </c>
      <c r="BF139" s="168">
        <f>IF(N139="znížená",J139,0)</f>
        <v>0</v>
      </c>
      <c r="BG139" s="168">
        <f>IF(N139="zákl. prenesená",J139,0)</f>
        <v>0</v>
      </c>
      <c r="BH139" s="168">
        <f>IF(N139="zníž. prenesená",J139,0)</f>
        <v>0</v>
      </c>
      <c r="BI139" s="168">
        <f>IF(N139="nulová",J139,0)</f>
        <v>0</v>
      </c>
      <c r="BJ139" s="14" t="s">
        <v>130</v>
      </c>
      <c r="BK139" s="169">
        <f>ROUND(I139*H139,3)</f>
        <v>0</v>
      </c>
      <c r="BL139" s="14" t="s">
        <v>158</v>
      </c>
      <c r="BM139" s="167" t="s">
        <v>358</v>
      </c>
    </row>
    <row r="140" spans="1:65" s="2" customFormat="1" ht="24.2" customHeight="1">
      <c r="A140" s="29"/>
      <c r="B140" s="121"/>
      <c r="C140" s="156" t="s">
        <v>176</v>
      </c>
      <c r="D140" s="156" t="s">
        <v>154</v>
      </c>
      <c r="E140" s="157" t="s">
        <v>186</v>
      </c>
      <c r="F140" s="158" t="s">
        <v>187</v>
      </c>
      <c r="G140" s="159" t="s">
        <v>157</v>
      </c>
      <c r="H140" s="160">
        <v>670</v>
      </c>
      <c r="I140" s="161"/>
      <c r="J140" s="160">
        <f>ROUND(I140*H140,3)</f>
        <v>0</v>
      </c>
      <c r="K140" s="162"/>
      <c r="L140" s="30"/>
      <c r="M140" s="163" t="s">
        <v>1</v>
      </c>
      <c r="N140" s="164" t="s">
        <v>40</v>
      </c>
      <c r="O140" s="55"/>
      <c r="P140" s="165">
        <f>O140*H140</f>
        <v>0</v>
      </c>
      <c r="Q140" s="165">
        <v>4.0999999999999999E-4</v>
      </c>
      <c r="R140" s="165">
        <f>Q140*H140</f>
        <v>0.2747</v>
      </c>
      <c r="S140" s="165">
        <v>0</v>
      </c>
      <c r="T140" s="166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158</v>
      </c>
      <c r="AT140" s="167" t="s">
        <v>154</v>
      </c>
      <c r="AU140" s="167" t="s">
        <v>130</v>
      </c>
      <c r="AY140" s="14" t="s">
        <v>152</v>
      </c>
      <c r="BE140" s="168">
        <f>IF(N140="základná",J140,0)</f>
        <v>0</v>
      </c>
      <c r="BF140" s="168">
        <f>IF(N140="znížená",J140,0)</f>
        <v>0</v>
      </c>
      <c r="BG140" s="168">
        <f>IF(N140="zákl. prenesená",J140,0)</f>
        <v>0</v>
      </c>
      <c r="BH140" s="168">
        <f>IF(N140="zníž. prenesená",J140,0)</f>
        <v>0</v>
      </c>
      <c r="BI140" s="168">
        <f>IF(N140="nulová",J140,0)</f>
        <v>0</v>
      </c>
      <c r="BJ140" s="14" t="s">
        <v>130</v>
      </c>
      <c r="BK140" s="169">
        <f>ROUND(I140*H140,3)</f>
        <v>0</v>
      </c>
      <c r="BL140" s="14" t="s">
        <v>158</v>
      </c>
      <c r="BM140" s="167" t="s">
        <v>267</v>
      </c>
    </row>
    <row r="141" spans="1:65" s="2" customFormat="1" ht="24.2" customHeight="1">
      <c r="A141" s="29"/>
      <c r="B141" s="121"/>
      <c r="C141" s="156" t="s">
        <v>181</v>
      </c>
      <c r="D141" s="156" t="s">
        <v>154</v>
      </c>
      <c r="E141" s="157" t="s">
        <v>350</v>
      </c>
      <c r="F141" s="158" t="s">
        <v>351</v>
      </c>
      <c r="G141" s="159" t="s">
        <v>157</v>
      </c>
      <c r="H141" s="160">
        <v>1125</v>
      </c>
      <c r="I141" s="161"/>
      <c r="J141" s="160">
        <f>ROUND(I141*H141,3)</f>
        <v>0</v>
      </c>
      <c r="K141" s="162"/>
      <c r="L141" s="30"/>
      <c r="M141" s="163" t="s">
        <v>1</v>
      </c>
      <c r="N141" s="164" t="s">
        <v>40</v>
      </c>
      <c r="O141" s="55"/>
      <c r="P141" s="165">
        <f>O141*H141</f>
        <v>0</v>
      </c>
      <c r="Q141" s="165">
        <v>0.10373</v>
      </c>
      <c r="R141" s="165">
        <f>Q141*H141</f>
        <v>116.69625000000001</v>
      </c>
      <c r="S141" s="165">
        <v>0</v>
      </c>
      <c r="T141" s="166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158</v>
      </c>
      <c r="AT141" s="167" t="s">
        <v>154</v>
      </c>
      <c r="AU141" s="167" t="s">
        <v>130</v>
      </c>
      <c r="AY141" s="14" t="s">
        <v>152</v>
      </c>
      <c r="BE141" s="168">
        <f>IF(N141="základná",J141,0)</f>
        <v>0</v>
      </c>
      <c r="BF141" s="168">
        <f>IF(N141="znížená",J141,0)</f>
        <v>0</v>
      </c>
      <c r="BG141" s="168">
        <f>IF(N141="zákl. prenesená",J141,0)</f>
        <v>0</v>
      </c>
      <c r="BH141" s="168">
        <f>IF(N141="zníž. prenesená",J141,0)</f>
        <v>0</v>
      </c>
      <c r="BI141" s="168">
        <f>IF(N141="nulová",J141,0)</f>
        <v>0</v>
      </c>
      <c r="BJ141" s="14" t="s">
        <v>130</v>
      </c>
      <c r="BK141" s="169">
        <f>ROUND(I141*H141,3)</f>
        <v>0</v>
      </c>
      <c r="BL141" s="14" t="s">
        <v>158</v>
      </c>
      <c r="BM141" s="167" t="s">
        <v>352</v>
      </c>
    </row>
    <row r="142" spans="1:65" s="2" customFormat="1" ht="37.9" customHeight="1">
      <c r="A142" s="29"/>
      <c r="B142" s="121"/>
      <c r="C142" s="156" t="s">
        <v>185</v>
      </c>
      <c r="D142" s="156" t="s">
        <v>154</v>
      </c>
      <c r="E142" s="157" t="s">
        <v>359</v>
      </c>
      <c r="F142" s="158" t="s">
        <v>360</v>
      </c>
      <c r="G142" s="159" t="s">
        <v>157</v>
      </c>
      <c r="H142" s="160">
        <v>40.799999999999997</v>
      </c>
      <c r="I142" s="161"/>
      <c r="J142" s="160">
        <f>ROUND(I142*H142,3)</f>
        <v>0</v>
      </c>
      <c r="K142" s="162"/>
      <c r="L142" s="30"/>
      <c r="M142" s="163" t="s">
        <v>1</v>
      </c>
      <c r="N142" s="164" t="s">
        <v>40</v>
      </c>
      <c r="O142" s="55"/>
      <c r="P142" s="165">
        <f>O142*H142</f>
        <v>0</v>
      </c>
      <c r="Q142" s="165">
        <v>0.12966</v>
      </c>
      <c r="R142" s="165">
        <f>Q142*H142</f>
        <v>5.2901279999999993</v>
      </c>
      <c r="S142" s="165">
        <v>0</v>
      </c>
      <c r="T142" s="166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158</v>
      </c>
      <c r="AT142" s="167" t="s">
        <v>154</v>
      </c>
      <c r="AU142" s="167" t="s">
        <v>130</v>
      </c>
      <c r="AY142" s="14" t="s">
        <v>152</v>
      </c>
      <c r="BE142" s="168">
        <f>IF(N142="základná",J142,0)</f>
        <v>0</v>
      </c>
      <c r="BF142" s="168">
        <f>IF(N142="znížená",J142,0)</f>
        <v>0</v>
      </c>
      <c r="BG142" s="168">
        <f>IF(N142="zákl. prenesená",J142,0)</f>
        <v>0</v>
      </c>
      <c r="BH142" s="168">
        <f>IF(N142="zníž. prenesená",J142,0)</f>
        <v>0</v>
      </c>
      <c r="BI142" s="168">
        <f>IF(N142="nulová",J142,0)</f>
        <v>0</v>
      </c>
      <c r="BJ142" s="14" t="s">
        <v>130</v>
      </c>
      <c r="BK142" s="169">
        <f>ROUND(I142*H142,3)</f>
        <v>0</v>
      </c>
      <c r="BL142" s="14" t="s">
        <v>158</v>
      </c>
      <c r="BM142" s="167" t="s">
        <v>361</v>
      </c>
    </row>
    <row r="143" spans="1:65" s="12" customFormat="1" ht="22.9" customHeight="1">
      <c r="B143" s="143"/>
      <c r="D143" s="144" t="s">
        <v>73</v>
      </c>
      <c r="E143" s="154" t="s">
        <v>189</v>
      </c>
      <c r="F143" s="154" t="s">
        <v>193</v>
      </c>
      <c r="I143" s="146"/>
      <c r="J143" s="155">
        <f>BK143</f>
        <v>0</v>
      </c>
      <c r="L143" s="143"/>
      <c r="M143" s="148"/>
      <c r="N143" s="149"/>
      <c r="O143" s="149"/>
      <c r="P143" s="150">
        <f>SUM(P144:P151)</f>
        <v>0</v>
      </c>
      <c r="Q143" s="149"/>
      <c r="R143" s="150">
        <f>SUM(R144:R151)</f>
        <v>6.7080653999999997</v>
      </c>
      <c r="S143" s="149"/>
      <c r="T143" s="151">
        <f>SUM(T144:T151)</f>
        <v>0</v>
      </c>
      <c r="AR143" s="144" t="s">
        <v>82</v>
      </c>
      <c r="AT143" s="152" t="s">
        <v>73</v>
      </c>
      <c r="AU143" s="152" t="s">
        <v>82</v>
      </c>
      <c r="AY143" s="144" t="s">
        <v>152</v>
      </c>
      <c r="BK143" s="153">
        <f>SUM(BK144:BK151)</f>
        <v>0</v>
      </c>
    </row>
    <row r="144" spans="1:65" s="2" customFormat="1" ht="24.2" customHeight="1">
      <c r="A144" s="29"/>
      <c r="B144" s="121"/>
      <c r="C144" s="156" t="s">
        <v>189</v>
      </c>
      <c r="D144" s="156" t="s">
        <v>154</v>
      </c>
      <c r="E144" s="157" t="s">
        <v>194</v>
      </c>
      <c r="F144" s="158" t="s">
        <v>195</v>
      </c>
      <c r="G144" s="159" t="s">
        <v>196</v>
      </c>
      <c r="H144" s="160">
        <v>29</v>
      </c>
      <c r="I144" s="161"/>
      <c r="J144" s="160">
        <f t="shared" ref="J144:J151" si="5">ROUND(I144*H144,3)</f>
        <v>0</v>
      </c>
      <c r="K144" s="162"/>
      <c r="L144" s="30"/>
      <c r="M144" s="163" t="s">
        <v>1</v>
      </c>
      <c r="N144" s="164" t="s">
        <v>40</v>
      </c>
      <c r="O144" s="55"/>
      <c r="P144" s="165">
        <f t="shared" ref="P144:P151" si="6">O144*H144</f>
        <v>0</v>
      </c>
      <c r="Q144" s="165">
        <v>0.16400999999999999</v>
      </c>
      <c r="R144" s="165">
        <f t="shared" ref="R144:R151" si="7">Q144*H144</f>
        <v>4.7562899999999999</v>
      </c>
      <c r="S144" s="165">
        <v>0</v>
      </c>
      <c r="T144" s="166">
        <f t="shared" ref="T144:T151" si="8">S144*H144</f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7" t="s">
        <v>158</v>
      </c>
      <c r="AT144" s="167" t="s">
        <v>154</v>
      </c>
      <c r="AU144" s="167" t="s">
        <v>130</v>
      </c>
      <c r="AY144" s="14" t="s">
        <v>152</v>
      </c>
      <c r="BE144" s="168">
        <f t="shared" ref="BE144:BE151" si="9">IF(N144="základná",J144,0)</f>
        <v>0</v>
      </c>
      <c r="BF144" s="168">
        <f t="shared" ref="BF144:BF151" si="10">IF(N144="znížená",J144,0)</f>
        <v>0</v>
      </c>
      <c r="BG144" s="168">
        <f t="shared" ref="BG144:BG151" si="11">IF(N144="zákl. prenesená",J144,0)</f>
        <v>0</v>
      </c>
      <c r="BH144" s="168">
        <f t="shared" ref="BH144:BH151" si="12">IF(N144="zníž. prenesená",J144,0)</f>
        <v>0</v>
      </c>
      <c r="BI144" s="168">
        <f t="shared" ref="BI144:BI151" si="13">IF(N144="nulová",J144,0)</f>
        <v>0</v>
      </c>
      <c r="BJ144" s="14" t="s">
        <v>130</v>
      </c>
      <c r="BK144" s="169">
        <f t="shared" ref="BK144:BK151" si="14">ROUND(I144*H144,3)</f>
        <v>0</v>
      </c>
      <c r="BL144" s="14" t="s">
        <v>158</v>
      </c>
      <c r="BM144" s="167" t="s">
        <v>362</v>
      </c>
    </row>
    <row r="145" spans="1:65" s="2" customFormat="1" ht="14.45" customHeight="1">
      <c r="A145" s="29"/>
      <c r="B145" s="121"/>
      <c r="C145" s="170" t="s">
        <v>108</v>
      </c>
      <c r="D145" s="170" t="s">
        <v>199</v>
      </c>
      <c r="E145" s="171" t="s">
        <v>319</v>
      </c>
      <c r="F145" s="172" t="s">
        <v>320</v>
      </c>
      <c r="G145" s="173" t="s">
        <v>202</v>
      </c>
      <c r="H145" s="174">
        <v>29</v>
      </c>
      <c r="I145" s="175"/>
      <c r="J145" s="174">
        <f t="shared" si="5"/>
        <v>0</v>
      </c>
      <c r="K145" s="176"/>
      <c r="L145" s="177"/>
      <c r="M145" s="178" t="s">
        <v>1</v>
      </c>
      <c r="N145" s="179" t="s">
        <v>40</v>
      </c>
      <c r="O145" s="55"/>
      <c r="P145" s="165">
        <f t="shared" si="6"/>
        <v>0</v>
      </c>
      <c r="Q145" s="165">
        <v>2.3E-2</v>
      </c>
      <c r="R145" s="165">
        <f t="shared" si="7"/>
        <v>0.66700000000000004</v>
      </c>
      <c r="S145" s="165">
        <v>0</v>
      </c>
      <c r="T145" s="166">
        <f t="shared" si="8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185</v>
      </c>
      <c r="AT145" s="167" t="s">
        <v>199</v>
      </c>
      <c r="AU145" s="167" t="s">
        <v>130</v>
      </c>
      <c r="AY145" s="14" t="s">
        <v>152</v>
      </c>
      <c r="BE145" s="168">
        <f t="shared" si="9"/>
        <v>0</v>
      </c>
      <c r="BF145" s="168">
        <f t="shared" si="10"/>
        <v>0</v>
      </c>
      <c r="BG145" s="168">
        <f t="shared" si="11"/>
        <v>0</v>
      </c>
      <c r="BH145" s="168">
        <f t="shared" si="12"/>
        <v>0</v>
      </c>
      <c r="BI145" s="168">
        <f t="shared" si="13"/>
        <v>0</v>
      </c>
      <c r="BJ145" s="14" t="s">
        <v>130</v>
      </c>
      <c r="BK145" s="169">
        <f t="shared" si="14"/>
        <v>0</v>
      </c>
      <c r="BL145" s="14" t="s">
        <v>158</v>
      </c>
      <c r="BM145" s="167" t="s">
        <v>363</v>
      </c>
    </row>
    <row r="146" spans="1:65" s="2" customFormat="1" ht="24.2" customHeight="1">
      <c r="A146" s="29"/>
      <c r="B146" s="121"/>
      <c r="C146" s="156" t="s">
        <v>198</v>
      </c>
      <c r="D146" s="156" t="s">
        <v>154</v>
      </c>
      <c r="E146" s="157" t="s">
        <v>205</v>
      </c>
      <c r="F146" s="158" t="s">
        <v>206</v>
      </c>
      <c r="G146" s="159" t="s">
        <v>162</v>
      </c>
      <c r="H146" s="160">
        <v>0.57999999999999996</v>
      </c>
      <c r="I146" s="161"/>
      <c r="J146" s="160">
        <f t="shared" si="5"/>
        <v>0</v>
      </c>
      <c r="K146" s="162"/>
      <c r="L146" s="30"/>
      <c r="M146" s="163" t="s">
        <v>1</v>
      </c>
      <c r="N146" s="164" t="s">
        <v>40</v>
      </c>
      <c r="O146" s="55"/>
      <c r="P146" s="165">
        <f t="shared" si="6"/>
        <v>0</v>
      </c>
      <c r="Q146" s="165">
        <v>2.2151299999999998</v>
      </c>
      <c r="R146" s="165">
        <f t="shared" si="7"/>
        <v>1.2847753999999998</v>
      </c>
      <c r="S146" s="165">
        <v>0</v>
      </c>
      <c r="T146" s="166">
        <f t="shared" si="8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7" t="s">
        <v>158</v>
      </c>
      <c r="AT146" s="167" t="s">
        <v>154</v>
      </c>
      <c r="AU146" s="167" t="s">
        <v>130</v>
      </c>
      <c r="AY146" s="14" t="s">
        <v>152</v>
      </c>
      <c r="BE146" s="168">
        <f t="shared" si="9"/>
        <v>0</v>
      </c>
      <c r="BF146" s="168">
        <f t="shared" si="10"/>
        <v>0</v>
      </c>
      <c r="BG146" s="168">
        <f t="shared" si="11"/>
        <v>0</v>
      </c>
      <c r="BH146" s="168">
        <f t="shared" si="12"/>
        <v>0</v>
      </c>
      <c r="BI146" s="168">
        <f t="shared" si="13"/>
        <v>0</v>
      </c>
      <c r="BJ146" s="14" t="s">
        <v>130</v>
      </c>
      <c r="BK146" s="169">
        <f t="shared" si="14"/>
        <v>0</v>
      </c>
      <c r="BL146" s="14" t="s">
        <v>158</v>
      </c>
      <c r="BM146" s="167" t="s">
        <v>364</v>
      </c>
    </row>
    <row r="147" spans="1:65" s="2" customFormat="1" ht="24.2" customHeight="1">
      <c r="A147" s="29"/>
      <c r="B147" s="121"/>
      <c r="C147" s="156" t="s">
        <v>204</v>
      </c>
      <c r="D147" s="156" t="s">
        <v>154</v>
      </c>
      <c r="E147" s="157" t="s">
        <v>281</v>
      </c>
      <c r="F147" s="158" t="s">
        <v>282</v>
      </c>
      <c r="G147" s="159" t="s">
        <v>196</v>
      </c>
      <c r="H147" s="160">
        <v>22</v>
      </c>
      <c r="I147" s="161"/>
      <c r="J147" s="160">
        <f t="shared" si="5"/>
        <v>0</v>
      </c>
      <c r="K147" s="162"/>
      <c r="L147" s="30"/>
      <c r="M147" s="163" t="s">
        <v>1</v>
      </c>
      <c r="N147" s="164" t="s">
        <v>40</v>
      </c>
      <c r="O147" s="55"/>
      <c r="P147" s="165">
        <f t="shared" si="6"/>
        <v>0</v>
      </c>
      <c r="Q147" s="165">
        <v>0</v>
      </c>
      <c r="R147" s="165">
        <f t="shared" si="7"/>
        <v>0</v>
      </c>
      <c r="S147" s="165">
        <v>0</v>
      </c>
      <c r="T147" s="166">
        <f t="shared" si="8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7" t="s">
        <v>158</v>
      </c>
      <c r="AT147" s="167" t="s">
        <v>154</v>
      </c>
      <c r="AU147" s="167" t="s">
        <v>130</v>
      </c>
      <c r="AY147" s="14" t="s">
        <v>152</v>
      </c>
      <c r="BE147" s="168">
        <f t="shared" si="9"/>
        <v>0</v>
      </c>
      <c r="BF147" s="168">
        <f t="shared" si="10"/>
        <v>0</v>
      </c>
      <c r="BG147" s="168">
        <f t="shared" si="11"/>
        <v>0</v>
      </c>
      <c r="BH147" s="168">
        <f t="shared" si="12"/>
        <v>0</v>
      </c>
      <c r="BI147" s="168">
        <f t="shared" si="13"/>
        <v>0</v>
      </c>
      <c r="BJ147" s="14" t="s">
        <v>130</v>
      </c>
      <c r="BK147" s="169">
        <f t="shared" si="14"/>
        <v>0</v>
      </c>
      <c r="BL147" s="14" t="s">
        <v>158</v>
      </c>
      <c r="BM147" s="167" t="s">
        <v>365</v>
      </c>
    </row>
    <row r="148" spans="1:65" s="2" customFormat="1" ht="24.2" customHeight="1">
      <c r="A148" s="29"/>
      <c r="B148" s="121"/>
      <c r="C148" s="156" t="s">
        <v>208</v>
      </c>
      <c r="D148" s="156" t="s">
        <v>154</v>
      </c>
      <c r="E148" s="157" t="s">
        <v>285</v>
      </c>
      <c r="F148" s="158" t="s">
        <v>286</v>
      </c>
      <c r="G148" s="159" t="s">
        <v>157</v>
      </c>
      <c r="H148" s="160">
        <v>280</v>
      </c>
      <c r="I148" s="161"/>
      <c r="J148" s="160">
        <f t="shared" si="5"/>
        <v>0</v>
      </c>
      <c r="K148" s="162"/>
      <c r="L148" s="30"/>
      <c r="M148" s="163" t="s">
        <v>1</v>
      </c>
      <c r="N148" s="164" t="s">
        <v>40</v>
      </c>
      <c r="O148" s="55"/>
      <c r="P148" s="165">
        <f t="shared" si="6"/>
        <v>0</v>
      </c>
      <c r="Q148" s="165">
        <v>0</v>
      </c>
      <c r="R148" s="165">
        <f t="shared" si="7"/>
        <v>0</v>
      </c>
      <c r="S148" s="165">
        <v>0</v>
      </c>
      <c r="T148" s="166">
        <f t="shared" si="8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7" t="s">
        <v>158</v>
      </c>
      <c r="AT148" s="167" t="s">
        <v>154</v>
      </c>
      <c r="AU148" s="167" t="s">
        <v>130</v>
      </c>
      <c r="AY148" s="14" t="s">
        <v>152</v>
      </c>
      <c r="BE148" s="168">
        <f t="shared" si="9"/>
        <v>0</v>
      </c>
      <c r="BF148" s="168">
        <f t="shared" si="10"/>
        <v>0</v>
      </c>
      <c r="BG148" s="168">
        <f t="shared" si="11"/>
        <v>0</v>
      </c>
      <c r="BH148" s="168">
        <f t="shared" si="12"/>
        <v>0</v>
      </c>
      <c r="BI148" s="168">
        <f t="shared" si="13"/>
        <v>0</v>
      </c>
      <c r="BJ148" s="14" t="s">
        <v>130</v>
      </c>
      <c r="BK148" s="169">
        <f t="shared" si="14"/>
        <v>0</v>
      </c>
      <c r="BL148" s="14" t="s">
        <v>158</v>
      </c>
      <c r="BM148" s="167" t="s">
        <v>287</v>
      </c>
    </row>
    <row r="149" spans="1:65" s="2" customFormat="1" ht="24.2" customHeight="1">
      <c r="A149" s="29"/>
      <c r="B149" s="121"/>
      <c r="C149" s="156" t="s">
        <v>212</v>
      </c>
      <c r="D149" s="156" t="s">
        <v>154</v>
      </c>
      <c r="E149" s="157" t="s">
        <v>213</v>
      </c>
      <c r="F149" s="158" t="s">
        <v>214</v>
      </c>
      <c r="G149" s="159" t="s">
        <v>215</v>
      </c>
      <c r="H149" s="160">
        <v>89.941999999999993</v>
      </c>
      <c r="I149" s="161"/>
      <c r="J149" s="160">
        <f t="shared" si="5"/>
        <v>0</v>
      </c>
      <c r="K149" s="162"/>
      <c r="L149" s="30"/>
      <c r="M149" s="163" t="s">
        <v>1</v>
      </c>
      <c r="N149" s="164" t="s">
        <v>40</v>
      </c>
      <c r="O149" s="55"/>
      <c r="P149" s="165">
        <f t="shared" si="6"/>
        <v>0</v>
      </c>
      <c r="Q149" s="165">
        <v>0</v>
      </c>
      <c r="R149" s="165">
        <f t="shared" si="7"/>
        <v>0</v>
      </c>
      <c r="S149" s="165">
        <v>0</v>
      </c>
      <c r="T149" s="166">
        <f t="shared" si="8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67" t="s">
        <v>158</v>
      </c>
      <c r="AT149" s="167" t="s">
        <v>154</v>
      </c>
      <c r="AU149" s="167" t="s">
        <v>130</v>
      </c>
      <c r="AY149" s="14" t="s">
        <v>152</v>
      </c>
      <c r="BE149" s="168">
        <f t="shared" si="9"/>
        <v>0</v>
      </c>
      <c r="BF149" s="168">
        <f t="shared" si="10"/>
        <v>0</v>
      </c>
      <c r="BG149" s="168">
        <f t="shared" si="11"/>
        <v>0</v>
      </c>
      <c r="BH149" s="168">
        <f t="shared" si="12"/>
        <v>0</v>
      </c>
      <c r="BI149" s="168">
        <f t="shared" si="13"/>
        <v>0</v>
      </c>
      <c r="BJ149" s="14" t="s">
        <v>130</v>
      </c>
      <c r="BK149" s="169">
        <f t="shared" si="14"/>
        <v>0</v>
      </c>
      <c r="BL149" s="14" t="s">
        <v>158</v>
      </c>
      <c r="BM149" s="167" t="s">
        <v>289</v>
      </c>
    </row>
    <row r="150" spans="1:65" s="2" customFormat="1" ht="24.2" customHeight="1">
      <c r="A150" s="29"/>
      <c r="B150" s="121"/>
      <c r="C150" s="156" t="s">
        <v>217</v>
      </c>
      <c r="D150" s="156" t="s">
        <v>154</v>
      </c>
      <c r="E150" s="157" t="s">
        <v>218</v>
      </c>
      <c r="F150" s="158" t="s">
        <v>219</v>
      </c>
      <c r="G150" s="159" t="s">
        <v>215</v>
      </c>
      <c r="H150" s="160">
        <v>89.941999999999993</v>
      </c>
      <c r="I150" s="161"/>
      <c r="J150" s="160">
        <f t="shared" si="5"/>
        <v>0</v>
      </c>
      <c r="K150" s="162"/>
      <c r="L150" s="30"/>
      <c r="M150" s="163" t="s">
        <v>1</v>
      </c>
      <c r="N150" s="164" t="s">
        <v>40</v>
      </c>
      <c r="O150" s="55"/>
      <c r="P150" s="165">
        <f t="shared" si="6"/>
        <v>0</v>
      </c>
      <c r="Q150" s="165">
        <v>0</v>
      </c>
      <c r="R150" s="165">
        <f t="shared" si="7"/>
        <v>0</v>
      </c>
      <c r="S150" s="165">
        <v>0</v>
      </c>
      <c r="T150" s="166">
        <f t="shared" si="8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7" t="s">
        <v>158</v>
      </c>
      <c r="AT150" s="167" t="s">
        <v>154</v>
      </c>
      <c r="AU150" s="167" t="s">
        <v>130</v>
      </c>
      <c r="AY150" s="14" t="s">
        <v>152</v>
      </c>
      <c r="BE150" s="168">
        <f t="shared" si="9"/>
        <v>0</v>
      </c>
      <c r="BF150" s="168">
        <f t="shared" si="10"/>
        <v>0</v>
      </c>
      <c r="BG150" s="168">
        <f t="shared" si="11"/>
        <v>0</v>
      </c>
      <c r="BH150" s="168">
        <f t="shared" si="12"/>
        <v>0</v>
      </c>
      <c r="BI150" s="168">
        <f t="shared" si="13"/>
        <v>0</v>
      </c>
      <c r="BJ150" s="14" t="s">
        <v>130</v>
      </c>
      <c r="BK150" s="169">
        <f t="shared" si="14"/>
        <v>0</v>
      </c>
      <c r="BL150" s="14" t="s">
        <v>158</v>
      </c>
      <c r="BM150" s="167" t="s">
        <v>291</v>
      </c>
    </row>
    <row r="151" spans="1:65" s="2" customFormat="1" ht="24.2" customHeight="1">
      <c r="A151" s="29"/>
      <c r="B151" s="121"/>
      <c r="C151" s="156" t="s">
        <v>221</v>
      </c>
      <c r="D151" s="156" t="s">
        <v>154</v>
      </c>
      <c r="E151" s="157" t="s">
        <v>222</v>
      </c>
      <c r="F151" s="158" t="s">
        <v>223</v>
      </c>
      <c r="G151" s="159" t="s">
        <v>215</v>
      </c>
      <c r="H151" s="160">
        <v>89.941999999999993</v>
      </c>
      <c r="I151" s="161"/>
      <c r="J151" s="160">
        <f t="shared" si="5"/>
        <v>0</v>
      </c>
      <c r="K151" s="162"/>
      <c r="L151" s="30"/>
      <c r="M151" s="163" t="s">
        <v>1</v>
      </c>
      <c r="N151" s="164" t="s">
        <v>40</v>
      </c>
      <c r="O151" s="55"/>
      <c r="P151" s="165">
        <f t="shared" si="6"/>
        <v>0</v>
      </c>
      <c r="Q151" s="165">
        <v>0</v>
      </c>
      <c r="R151" s="165">
        <f t="shared" si="7"/>
        <v>0</v>
      </c>
      <c r="S151" s="165">
        <v>0</v>
      </c>
      <c r="T151" s="166">
        <f t="shared" si="8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7" t="s">
        <v>158</v>
      </c>
      <c r="AT151" s="167" t="s">
        <v>154</v>
      </c>
      <c r="AU151" s="167" t="s">
        <v>130</v>
      </c>
      <c r="AY151" s="14" t="s">
        <v>152</v>
      </c>
      <c r="BE151" s="168">
        <f t="shared" si="9"/>
        <v>0</v>
      </c>
      <c r="BF151" s="168">
        <f t="shared" si="10"/>
        <v>0</v>
      </c>
      <c r="BG151" s="168">
        <f t="shared" si="11"/>
        <v>0</v>
      </c>
      <c r="BH151" s="168">
        <f t="shared" si="12"/>
        <v>0</v>
      </c>
      <c r="BI151" s="168">
        <f t="shared" si="13"/>
        <v>0</v>
      </c>
      <c r="BJ151" s="14" t="s">
        <v>130</v>
      </c>
      <c r="BK151" s="169">
        <f t="shared" si="14"/>
        <v>0</v>
      </c>
      <c r="BL151" s="14" t="s">
        <v>158</v>
      </c>
      <c r="BM151" s="167" t="s">
        <v>293</v>
      </c>
    </row>
    <row r="152" spans="1:65" s="12" customFormat="1" ht="22.9" customHeight="1">
      <c r="B152" s="143"/>
      <c r="D152" s="144" t="s">
        <v>73</v>
      </c>
      <c r="E152" s="154" t="s">
        <v>225</v>
      </c>
      <c r="F152" s="154" t="s">
        <v>226</v>
      </c>
      <c r="I152" s="146"/>
      <c r="J152" s="155">
        <f>BK152</f>
        <v>0</v>
      </c>
      <c r="L152" s="143"/>
      <c r="M152" s="148"/>
      <c r="N152" s="149"/>
      <c r="O152" s="149"/>
      <c r="P152" s="150">
        <f>P153</f>
        <v>0</v>
      </c>
      <c r="Q152" s="149"/>
      <c r="R152" s="150">
        <f>R153</f>
        <v>0</v>
      </c>
      <c r="S152" s="149"/>
      <c r="T152" s="151">
        <f>T153</f>
        <v>0</v>
      </c>
      <c r="AR152" s="144" t="s">
        <v>82</v>
      </c>
      <c r="AT152" s="152" t="s">
        <v>73</v>
      </c>
      <c r="AU152" s="152" t="s">
        <v>82</v>
      </c>
      <c r="AY152" s="144" t="s">
        <v>152</v>
      </c>
      <c r="BK152" s="153">
        <f>BK153</f>
        <v>0</v>
      </c>
    </row>
    <row r="153" spans="1:65" s="2" customFormat="1" ht="24.2" customHeight="1">
      <c r="A153" s="29"/>
      <c r="B153" s="121"/>
      <c r="C153" s="156" t="s">
        <v>227</v>
      </c>
      <c r="D153" s="156" t="s">
        <v>154</v>
      </c>
      <c r="E153" s="157" t="s">
        <v>228</v>
      </c>
      <c r="F153" s="158" t="s">
        <v>229</v>
      </c>
      <c r="G153" s="159" t="s">
        <v>215</v>
      </c>
      <c r="H153" s="160">
        <v>159.495</v>
      </c>
      <c r="I153" s="161"/>
      <c r="J153" s="160">
        <f>ROUND(I153*H153,3)</f>
        <v>0</v>
      </c>
      <c r="K153" s="162"/>
      <c r="L153" s="30"/>
      <c r="M153" s="180" t="s">
        <v>1</v>
      </c>
      <c r="N153" s="181" t="s">
        <v>40</v>
      </c>
      <c r="O153" s="182"/>
      <c r="P153" s="183">
        <f>O153*H153</f>
        <v>0</v>
      </c>
      <c r="Q153" s="183">
        <v>0</v>
      </c>
      <c r="R153" s="183">
        <f>Q153*H153</f>
        <v>0</v>
      </c>
      <c r="S153" s="183">
        <v>0</v>
      </c>
      <c r="T153" s="184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7" t="s">
        <v>158</v>
      </c>
      <c r="AT153" s="167" t="s">
        <v>154</v>
      </c>
      <c r="AU153" s="167" t="s">
        <v>130</v>
      </c>
      <c r="AY153" s="14" t="s">
        <v>152</v>
      </c>
      <c r="BE153" s="168">
        <f>IF(N153="základná",J153,0)</f>
        <v>0</v>
      </c>
      <c r="BF153" s="168">
        <f>IF(N153="znížená",J153,0)</f>
        <v>0</v>
      </c>
      <c r="BG153" s="168">
        <f>IF(N153="zákl. prenesená",J153,0)</f>
        <v>0</v>
      </c>
      <c r="BH153" s="168">
        <f>IF(N153="zníž. prenesená",J153,0)</f>
        <v>0</v>
      </c>
      <c r="BI153" s="168">
        <f>IF(N153="nulová",J153,0)</f>
        <v>0</v>
      </c>
      <c r="BJ153" s="14" t="s">
        <v>130</v>
      </c>
      <c r="BK153" s="169">
        <f>ROUND(I153*H153,3)</f>
        <v>0</v>
      </c>
      <c r="BL153" s="14" t="s">
        <v>158</v>
      </c>
      <c r="BM153" s="167" t="s">
        <v>295</v>
      </c>
    </row>
    <row r="154" spans="1:65" s="2" customFormat="1" ht="6.95" customHeight="1">
      <c r="A154" s="29"/>
      <c r="B154" s="44"/>
      <c r="C154" s="45"/>
      <c r="D154" s="45"/>
      <c r="E154" s="45"/>
      <c r="F154" s="45"/>
      <c r="G154" s="45"/>
      <c r="H154" s="45"/>
      <c r="I154" s="45"/>
      <c r="J154" s="45"/>
      <c r="K154" s="45"/>
      <c r="L154" s="30"/>
      <c r="M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</row>
  </sheetData>
  <autoFilter ref="C130:K153"/>
  <mergeCells count="14">
    <mergeCell ref="D109:F109"/>
    <mergeCell ref="E121:H121"/>
    <mergeCell ref="E123:H123"/>
    <mergeCell ref="L2:V2"/>
    <mergeCell ref="E87:H87"/>
    <mergeCell ref="D105:F105"/>
    <mergeCell ref="D106:F106"/>
    <mergeCell ref="D107:F107"/>
    <mergeCell ref="D108:F108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3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1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4" t="s">
        <v>110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74</v>
      </c>
    </row>
    <row r="4" spans="1:46" s="1" customFormat="1" ht="24.95" customHeight="1">
      <c r="B4" s="17"/>
      <c r="D4" s="18" t="s">
        <v>111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Rekonštrukcia mestských chodníkov a spevnených plôch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112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customHeight="1">
      <c r="A9" s="29"/>
      <c r="B9" s="30"/>
      <c r="C9" s="29"/>
      <c r="D9" s="29"/>
      <c r="E9" s="189" t="s">
        <v>366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13. 8. 2020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24</v>
      </c>
      <c r="F15" s="29"/>
      <c r="G15" s="29"/>
      <c r="H15" s="29"/>
      <c r="I15" s="24" t="s">
        <v>25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195"/>
      <c r="G18" s="195"/>
      <c r="H18" s="195"/>
      <c r="I18" s="24" t="s">
        <v>25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33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00" t="s">
        <v>1</v>
      </c>
      <c r="F27" s="200"/>
      <c r="G27" s="200"/>
      <c r="H27" s="200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114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115</v>
      </c>
      <c r="E31" s="29"/>
      <c r="F31" s="29"/>
      <c r="G31" s="29"/>
      <c r="H31" s="29"/>
      <c r="I31" s="29"/>
      <c r="J31" s="94">
        <f>J105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34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36</v>
      </c>
      <c r="G34" s="29"/>
      <c r="H34" s="29"/>
      <c r="I34" s="33" t="s">
        <v>35</v>
      </c>
      <c r="J34" s="33" t="s">
        <v>37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38</v>
      </c>
      <c r="E35" s="24" t="s">
        <v>39</v>
      </c>
      <c r="F35" s="98">
        <f>ROUND((SUM(BE105:BE112) + SUM(BE132:BE162)),  2)</f>
        <v>0</v>
      </c>
      <c r="G35" s="29"/>
      <c r="H35" s="29"/>
      <c r="I35" s="99">
        <v>0.2</v>
      </c>
      <c r="J35" s="98">
        <f>ROUND(((SUM(BE105:BE112) + SUM(BE132:BE162))*I35),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40</v>
      </c>
      <c r="F36" s="98">
        <f>ROUND((SUM(BF105:BF112) + SUM(BF132:BF162)),  2)</f>
        <v>0</v>
      </c>
      <c r="G36" s="29"/>
      <c r="H36" s="29"/>
      <c r="I36" s="99">
        <v>0.2</v>
      </c>
      <c r="J36" s="98">
        <f>ROUND(((SUM(BF105:BF112) + SUM(BF132:BF162))*I36),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41</v>
      </c>
      <c r="F37" s="98">
        <f>ROUND((SUM(BG105:BG112) + SUM(BG132:BG162)),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42</v>
      </c>
      <c r="F38" s="98">
        <f>ROUND((SUM(BH105:BH112) + SUM(BH132:BH162)),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43</v>
      </c>
      <c r="F39" s="98">
        <f>ROUND((SUM(BI105:BI112) + SUM(BI132:BI162)),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44</v>
      </c>
      <c r="E41" s="57"/>
      <c r="F41" s="57"/>
      <c r="G41" s="102" t="s">
        <v>45</v>
      </c>
      <c r="H41" s="103" t="s">
        <v>46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49</v>
      </c>
      <c r="E61" s="32"/>
      <c r="F61" s="106" t="s">
        <v>50</v>
      </c>
      <c r="G61" s="42" t="s">
        <v>49</v>
      </c>
      <c r="H61" s="32"/>
      <c r="I61" s="32"/>
      <c r="J61" s="107" t="s">
        <v>50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49</v>
      </c>
      <c r="E76" s="32"/>
      <c r="F76" s="106" t="s">
        <v>50</v>
      </c>
      <c r="G76" s="42" t="s">
        <v>49</v>
      </c>
      <c r="H76" s="32"/>
      <c r="I76" s="32"/>
      <c r="J76" s="107" t="s">
        <v>50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116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Rekonštrukcia mestských chodníkov a spevnených plôch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112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customHeight="1">
      <c r="A87" s="29"/>
      <c r="B87" s="30"/>
      <c r="C87" s="29"/>
      <c r="D87" s="29"/>
      <c r="E87" s="189" t="str">
        <f>E9</f>
        <v xml:space="preserve">10 - Ulica Kutnohorská - rekonštrukcia chodníkov, odstavných pôôch a cestnej komunikácie 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13. 8. 2020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22</v>
      </c>
      <c r="D91" s="29"/>
      <c r="E91" s="29"/>
      <c r="F91" s="22" t="str">
        <f>E15</f>
        <v xml:space="preserve">Mesto Trebišov </v>
      </c>
      <c r="G91" s="29"/>
      <c r="H91" s="29"/>
      <c r="I91" s="24" t="s">
        <v>28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117</v>
      </c>
      <c r="D94" s="100"/>
      <c r="E94" s="100"/>
      <c r="F94" s="100"/>
      <c r="G94" s="100"/>
      <c r="H94" s="100"/>
      <c r="I94" s="100"/>
      <c r="J94" s="109" t="s">
        <v>118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119</v>
      </c>
      <c r="D96" s="29"/>
      <c r="E96" s="29"/>
      <c r="F96" s="29"/>
      <c r="G96" s="29"/>
      <c r="H96" s="29"/>
      <c r="I96" s="29"/>
      <c r="J96" s="68">
        <f>J132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120</v>
      </c>
    </row>
    <row r="97" spans="1:65" s="9" customFormat="1" ht="24.95" customHeight="1">
      <c r="B97" s="111"/>
      <c r="D97" s="112" t="s">
        <v>121</v>
      </c>
      <c r="E97" s="113"/>
      <c r="F97" s="113"/>
      <c r="G97" s="113"/>
      <c r="H97" s="113"/>
      <c r="I97" s="113"/>
      <c r="J97" s="114">
        <f>J133</f>
        <v>0</v>
      </c>
      <c r="L97" s="111"/>
    </row>
    <row r="98" spans="1:65" s="10" customFormat="1" ht="19.899999999999999" customHeight="1">
      <c r="B98" s="115"/>
      <c r="D98" s="116" t="s">
        <v>122</v>
      </c>
      <c r="E98" s="117"/>
      <c r="F98" s="117"/>
      <c r="G98" s="117"/>
      <c r="H98" s="117"/>
      <c r="I98" s="117"/>
      <c r="J98" s="118">
        <f>J134</f>
        <v>0</v>
      </c>
      <c r="L98" s="115"/>
    </row>
    <row r="99" spans="1:65" s="10" customFormat="1" ht="19.899999999999999" customHeight="1">
      <c r="B99" s="115"/>
      <c r="D99" s="116" t="s">
        <v>124</v>
      </c>
      <c r="E99" s="117"/>
      <c r="F99" s="117"/>
      <c r="G99" s="117"/>
      <c r="H99" s="117"/>
      <c r="I99" s="117"/>
      <c r="J99" s="118">
        <f>J138</f>
        <v>0</v>
      </c>
      <c r="L99" s="115"/>
    </row>
    <row r="100" spans="1:65" s="10" customFormat="1" ht="19.899999999999999" customHeight="1">
      <c r="B100" s="115"/>
      <c r="D100" s="116" t="s">
        <v>232</v>
      </c>
      <c r="E100" s="117"/>
      <c r="F100" s="117"/>
      <c r="G100" s="117"/>
      <c r="H100" s="117"/>
      <c r="I100" s="117"/>
      <c r="J100" s="118">
        <f>J145</f>
        <v>0</v>
      </c>
      <c r="L100" s="115"/>
    </row>
    <row r="101" spans="1:65" s="10" customFormat="1" ht="19.899999999999999" customHeight="1">
      <c r="B101" s="115"/>
      <c r="D101" s="116" t="s">
        <v>125</v>
      </c>
      <c r="E101" s="117"/>
      <c r="F101" s="117"/>
      <c r="G101" s="117"/>
      <c r="H101" s="117"/>
      <c r="I101" s="117"/>
      <c r="J101" s="118">
        <f>J149</f>
        <v>0</v>
      </c>
      <c r="L101" s="115"/>
    </row>
    <row r="102" spans="1:65" s="10" customFormat="1" ht="19.899999999999999" customHeight="1">
      <c r="B102" s="115"/>
      <c r="D102" s="116" t="s">
        <v>126</v>
      </c>
      <c r="E102" s="117"/>
      <c r="F102" s="117"/>
      <c r="G102" s="117"/>
      <c r="H102" s="117"/>
      <c r="I102" s="117"/>
      <c r="J102" s="118">
        <f>J161</f>
        <v>0</v>
      </c>
      <c r="L102" s="115"/>
    </row>
    <row r="103" spans="1:65" s="2" customFormat="1" ht="21.7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6.95" customHeight="1">
      <c r="A104" s="29"/>
      <c r="B104" s="30"/>
      <c r="C104" s="29"/>
      <c r="D104" s="29"/>
      <c r="E104" s="29"/>
      <c r="F104" s="29"/>
      <c r="G104" s="29"/>
      <c r="H104" s="29"/>
      <c r="I104" s="29"/>
      <c r="J104" s="29"/>
      <c r="K104" s="29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29.25" customHeight="1">
      <c r="A105" s="29"/>
      <c r="B105" s="30"/>
      <c r="C105" s="110" t="s">
        <v>127</v>
      </c>
      <c r="D105" s="29"/>
      <c r="E105" s="29"/>
      <c r="F105" s="29"/>
      <c r="G105" s="29"/>
      <c r="H105" s="29"/>
      <c r="I105" s="29"/>
      <c r="J105" s="119">
        <f>ROUND(J106 + J107 + J108 + J109 + J110 + J111,2)</f>
        <v>0</v>
      </c>
      <c r="K105" s="29"/>
      <c r="L105" s="39"/>
      <c r="N105" s="120" t="s">
        <v>38</v>
      </c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65" s="2" customFormat="1" ht="18" customHeight="1">
      <c r="A106" s="29"/>
      <c r="B106" s="121"/>
      <c r="C106" s="122"/>
      <c r="D106" s="228" t="s">
        <v>128</v>
      </c>
      <c r="E106" s="229"/>
      <c r="F106" s="229"/>
      <c r="G106" s="122"/>
      <c r="H106" s="122"/>
      <c r="I106" s="122"/>
      <c r="J106" s="124">
        <v>0</v>
      </c>
      <c r="K106" s="122"/>
      <c r="L106" s="125"/>
      <c r="M106" s="126"/>
      <c r="N106" s="127" t="s">
        <v>40</v>
      </c>
      <c r="O106" s="126"/>
      <c r="P106" s="126"/>
      <c r="Q106" s="126"/>
      <c r="R106" s="126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8" t="s">
        <v>129</v>
      </c>
      <c r="AZ106" s="126"/>
      <c r="BA106" s="126"/>
      <c r="BB106" s="126"/>
      <c r="BC106" s="126"/>
      <c r="BD106" s="126"/>
      <c r="BE106" s="129">
        <f t="shared" ref="BE106:BE111" si="0">IF(N106="základná",J106,0)</f>
        <v>0</v>
      </c>
      <c r="BF106" s="129">
        <f t="shared" ref="BF106:BF111" si="1">IF(N106="znížená",J106,0)</f>
        <v>0</v>
      </c>
      <c r="BG106" s="129">
        <f t="shared" ref="BG106:BG111" si="2">IF(N106="zákl. prenesená",J106,0)</f>
        <v>0</v>
      </c>
      <c r="BH106" s="129">
        <f t="shared" ref="BH106:BH111" si="3">IF(N106="zníž. prenesená",J106,0)</f>
        <v>0</v>
      </c>
      <c r="BI106" s="129">
        <f t="shared" ref="BI106:BI111" si="4">IF(N106="nulová",J106,0)</f>
        <v>0</v>
      </c>
      <c r="BJ106" s="128" t="s">
        <v>130</v>
      </c>
      <c r="BK106" s="126"/>
      <c r="BL106" s="126"/>
      <c r="BM106" s="126"/>
    </row>
    <row r="107" spans="1:65" s="2" customFormat="1" ht="18" customHeight="1">
      <c r="A107" s="29"/>
      <c r="B107" s="121"/>
      <c r="C107" s="122"/>
      <c r="D107" s="228" t="s">
        <v>131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40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129</v>
      </c>
      <c r="AZ107" s="126"/>
      <c r="BA107" s="126"/>
      <c r="BB107" s="126"/>
      <c r="BC107" s="126"/>
      <c r="BD107" s="126"/>
      <c r="BE107" s="129">
        <f t="shared" si="0"/>
        <v>0</v>
      </c>
      <c r="BF107" s="129">
        <f t="shared" si="1"/>
        <v>0</v>
      </c>
      <c r="BG107" s="129">
        <f t="shared" si="2"/>
        <v>0</v>
      </c>
      <c r="BH107" s="129">
        <f t="shared" si="3"/>
        <v>0</v>
      </c>
      <c r="BI107" s="129">
        <f t="shared" si="4"/>
        <v>0</v>
      </c>
      <c r="BJ107" s="128" t="s">
        <v>130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132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40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129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130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133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40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129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130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228" t="s">
        <v>134</v>
      </c>
      <c r="E110" s="229"/>
      <c r="F110" s="229"/>
      <c r="G110" s="122"/>
      <c r="H110" s="122"/>
      <c r="I110" s="122"/>
      <c r="J110" s="124">
        <v>0</v>
      </c>
      <c r="K110" s="122"/>
      <c r="L110" s="125"/>
      <c r="M110" s="126"/>
      <c r="N110" s="127" t="s">
        <v>40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129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130</v>
      </c>
      <c r="BK110" s="126"/>
      <c r="BL110" s="126"/>
      <c r="BM110" s="126"/>
    </row>
    <row r="111" spans="1:65" s="2" customFormat="1" ht="18" customHeight="1">
      <c r="A111" s="29"/>
      <c r="B111" s="121"/>
      <c r="C111" s="122"/>
      <c r="D111" s="123" t="s">
        <v>135</v>
      </c>
      <c r="E111" s="122"/>
      <c r="F111" s="122"/>
      <c r="G111" s="122"/>
      <c r="H111" s="122"/>
      <c r="I111" s="122"/>
      <c r="J111" s="124">
        <f>ROUND(J30*T111,2)</f>
        <v>0</v>
      </c>
      <c r="K111" s="122"/>
      <c r="L111" s="125"/>
      <c r="M111" s="126"/>
      <c r="N111" s="127" t="s">
        <v>40</v>
      </c>
      <c r="O111" s="126"/>
      <c r="P111" s="126"/>
      <c r="Q111" s="126"/>
      <c r="R111" s="126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8" t="s">
        <v>136</v>
      </c>
      <c r="AZ111" s="126"/>
      <c r="BA111" s="126"/>
      <c r="BB111" s="126"/>
      <c r="BC111" s="126"/>
      <c r="BD111" s="126"/>
      <c r="BE111" s="129">
        <f t="shared" si="0"/>
        <v>0</v>
      </c>
      <c r="BF111" s="129">
        <f t="shared" si="1"/>
        <v>0</v>
      </c>
      <c r="BG111" s="129">
        <f t="shared" si="2"/>
        <v>0</v>
      </c>
      <c r="BH111" s="129">
        <f t="shared" si="3"/>
        <v>0</v>
      </c>
      <c r="BI111" s="129">
        <f t="shared" si="4"/>
        <v>0</v>
      </c>
      <c r="BJ111" s="128" t="s">
        <v>130</v>
      </c>
      <c r="BK111" s="126"/>
      <c r="BL111" s="126"/>
      <c r="BM111" s="126"/>
    </row>
    <row r="112" spans="1:65" s="2" customFormat="1" ht="11.25">
      <c r="A112" s="29"/>
      <c r="B112" s="30"/>
      <c r="C112" s="29"/>
      <c r="D112" s="29"/>
      <c r="E112" s="29"/>
      <c r="F112" s="29"/>
      <c r="G112" s="29"/>
      <c r="H112" s="29"/>
      <c r="I112" s="29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s="2" customFormat="1" ht="29.25" customHeight="1">
      <c r="A113" s="29"/>
      <c r="B113" s="30"/>
      <c r="C113" s="130" t="s">
        <v>137</v>
      </c>
      <c r="D113" s="100"/>
      <c r="E113" s="100"/>
      <c r="F113" s="100"/>
      <c r="G113" s="100"/>
      <c r="H113" s="100"/>
      <c r="I113" s="100"/>
      <c r="J113" s="131">
        <f>ROUND(J96+J105,2)</f>
        <v>0</v>
      </c>
      <c r="K113" s="100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31" s="2" customFormat="1" ht="6.95" customHeight="1">
      <c r="A114" s="29"/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8" spans="1:31" s="2" customFormat="1" ht="6.95" customHeight="1">
      <c r="A118" s="29"/>
      <c r="B118" s="46"/>
      <c r="C118" s="47"/>
      <c r="D118" s="47"/>
      <c r="E118" s="47"/>
      <c r="F118" s="47"/>
      <c r="G118" s="47"/>
      <c r="H118" s="47"/>
      <c r="I118" s="47"/>
      <c r="J118" s="47"/>
      <c r="K118" s="47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24.95" customHeight="1">
      <c r="A119" s="29"/>
      <c r="B119" s="30"/>
      <c r="C119" s="18" t="s">
        <v>138</v>
      </c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6.9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2" customHeight="1">
      <c r="A121" s="29"/>
      <c r="B121" s="30"/>
      <c r="C121" s="24" t="s">
        <v>14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6.5" customHeight="1">
      <c r="A122" s="29"/>
      <c r="B122" s="30"/>
      <c r="C122" s="29"/>
      <c r="D122" s="29"/>
      <c r="E122" s="224" t="str">
        <f>E7</f>
        <v>Rekonštrukcia mestských chodníkov a spevnených plôch</v>
      </c>
      <c r="F122" s="225"/>
      <c r="G122" s="225"/>
      <c r="H122" s="225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2" customHeight="1">
      <c r="A123" s="29"/>
      <c r="B123" s="30"/>
      <c r="C123" s="24" t="s">
        <v>112</v>
      </c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24.75" customHeight="1">
      <c r="A124" s="29"/>
      <c r="B124" s="30"/>
      <c r="C124" s="29"/>
      <c r="D124" s="29"/>
      <c r="E124" s="189" t="str">
        <f>E9</f>
        <v xml:space="preserve">10 - Ulica Kutnohorská - rekonštrukcia chodníkov, odstavných pôôch a cestnej komunikácie </v>
      </c>
      <c r="F124" s="226"/>
      <c r="G124" s="226"/>
      <c r="H124" s="226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6.95" customHeight="1">
      <c r="A125" s="29"/>
      <c r="B125" s="30"/>
      <c r="C125" s="29"/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12" customHeight="1">
      <c r="A126" s="29"/>
      <c r="B126" s="30"/>
      <c r="C126" s="24" t="s">
        <v>18</v>
      </c>
      <c r="D126" s="29"/>
      <c r="E126" s="29"/>
      <c r="F126" s="22" t="str">
        <f>F12</f>
        <v xml:space="preserve">Trebišov </v>
      </c>
      <c r="G126" s="29"/>
      <c r="H126" s="29"/>
      <c r="I126" s="24" t="s">
        <v>20</v>
      </c>
      <c r="J126" s="52" t="str">
        <f>IF(J12="","",J12)</f>
        <v>13. 8. 2020</v>
      </c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6.95" customHeight="1">
      <c r="A127" s="29"/>
      <c r="B127" s="30"/>
      <c r="C127" s="29"/>
      <c r="D127" s="29"/>
      <c r="E127" s="29"/>
      <c r="F127" s="29"/>
      <c r="G127" s="29"/>
      <c r="H127" s="29"/>
      <c r="I127" s="2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15.2" customHeight="1">
      <c r="A128" s="29"/>
      <c r="B128" s="30"/>
      <c r="C128" s="24" t="s">
        <v>22</v>
      </c>
      <c r="D128" s="29"/>
      <c r="E128" s="29"/>
      <c r="F128" s="22" t="str">
        <f>E15</f>
        <v xml:space="preserve">Mesto Trebišov </v>
      </c>
      <c r="G128" s="29"/>
      <c r="H128" s="29"/>
      <c r="I128" s="24" t="s">
        <v>28</v>
      </c>
      <c r="J128" s="27" t="str">
        <f>E21</f>
        <v xml:space="preserve"> 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5.2" customHeight="1">
      <c r="A129" s="29"/>
      <c r="B129" s="30"/>
      <c r="C129" s="24" t="s">
        <v>26</v>
      </c>
      <c r="D129" s="29"/>
      <c r="E129" s="29"/>
      <c r="F129" s="22" t="str">
        <f>IF(E18="","",E18)</f>
        <v>Vyplň údaj</v>
      </c>
      <c r="G129" s="29"/>
      <c r="H129" s="29"/>
      <c r="I129" s="24" t="s">
        <v>32</v>
      </c>
      <c r="J129" s="27" t="str">
        <f>E24</f>
        <v xml:space="preserve"> </v>
      </c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10.35" customHeight="1">
      <c r="A130" s="29"/>
      <c r="B130" s="30"/>
      <c r="C130" s="29"/>
      <c r="D130" s="29"/>
      <c r="E130" s="29"/>
      <c r="F130" s="29"/>
      <c r="G130" s="29"/>
      <c r="H130" s="29"/>
      <c r="I130" s="29"/>
      <c r="J130" s="29"/>
      <c r="K130" s="29"/>
      <c r="L130" s="3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11" customFormat="1" ht="29.25" customHeight="1">
      <c r="A131" s="132"/>
      <c r="B131" s="133"/>
      <c r="C131" s="134" t="s">
        <v>139</v>
      </c>
      <c r="D131" s="135" t="s">
        <v>59</v>
      </c>
      <c r="E131" s="135" t="s">
        <v>55</v>
      </c>
      <c r="F131" s="135" t="s">
        <v>56</v>
      </c>
      <c r="G131" s="135" t="s">
        <v>140</v>
      </c>
      <c r="H131" s="135" t="s">
        <v>141</v>
      </c>
      <c r="I131" s="135" t="s">
        <v>142</v>
      </c>
      <c r="J131" s="136" t="s">
        <v>118</v>
      </c>
      <c r="K131" s="137" t="s">
        <v>143</v>
      </c>
      <c r="L131" s="138"/>
      <c r="M131" s="59" t="s">
        <v>1</v>
      </c>
      <c r="N131" s="60" t="s">
        <v>38</v>
      </c>
      <c r="O131" s="60" t="s">
        <v>144</v>
      </c>
      <c r="P131" s="60" t="s">
        <v>145</v>
      </c>
      <c r="Q131" s="60" t="s">
        <v>146</v>
      </c>
      <c r="R131" s="60" t="s">
        <v>147</v>
      </c>
      <c r="S131" s="60" t="s">
        <v>148</v>
      </c>
      <c r="T131" s="61" t="s">
        <v>149</v>
      </c>
      <c r="U131" s="132"/>
      <c r="V131" s="132"/>
      <c r="W131" s="132"/>
      <c r="X131" s="132"/>
      <c r="Y131" s="132"/>
      <c r="Z131" s="132"/>
      <c r="AA131" s="132"/>
      <c r="AB131" s="132"/>
      <c r="AC131" s="132"/>
      <c r="AD131" s="132"/>
      <c r="AE131" s="132"/>
    </row>
    <row r="132" spans="1:65" s="2" customFormat="1" ht="22.9" customHeight="1">
      <c r="A132" s="29"/>
      <c r="B132" s="30"/>
      <c r="C132" s="66" t="s">
        <v>114</v>
      </c>
      <c r="D132" s="29"/>
      <c r="E132" s="29"/>
      <c r="F132" s="29"/>
      <c r="G132" s="29"/>
      <c r="H132" s="29"/>
      <c r="I132" s="29"/>
      <c r="J132" s="139">
        <f>BK132</f>
        <v>0</v>
      </c>
      <c r="K132" s="29"/>
      <c r="L132" s="30"/>
      <c r="M132" s="62"/>
      <c r="N132" s="53"/>
      <c r="O132" s="63"/>
      <c r="P132" s="140">
        <f>P133</f>
        <v>0</v>
      </c>
      <c r="Q132" s="63"/>
      <c r="R132" s="140">
        <f>R133</f>
        <v>295.95382540000003</v>
      </c>
      <c r="S132" s="63"/>
      <c r="T132" s="141">
        <f>T133</f>
        <v>212.73399999999998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T132" s="14" t="s">
        <v>73</v>
      </c>
      <c r="AU132" s="14" t="s">
        <v>120</v>
      </c>
      <c r="BK132" s="142">
        <f>BK133</f>
        <v>0</v>
      </c>
    </row>
    <row r="133" spans="1:65" s="12" customFormat="1" ht="25.9" customHeight="1">
      <c r="B133" s="143"/>
      <c r="D133" s="144" t="s">
        <v>73</v>
      </c>
      <c r="E133" s="145" t="s">
        <v>150</v>
      </c>
      <c r="F133" s="145" t="s">
        <v>151</v>
      </c>
      <c r="I133" s="146"/>
      <c r="J133" s="147">
        <f>BK133</f>
        <v>0</v>
      </c>
      <c r="L133" s="143"/>
      <c r="M133" s="148"/>
      <c r="N133" s="149"/>
      <c r="O133" s="149"/>
      <c r="P133" s="150">
        <f>P134+P138+P145+P149+P161</f>
        <v>0</v>
      </c>
      <c r="Q133" s="149"/>
      <c r="R133" s="150">
        <f>R134+R138+R145+R149+R161</f>
        <v>295.95382540000003</v>
      </c>
      <c r="S133" s="149"/>
      <c r="T133" s="151">
        <f>T134+T138+T145+T149+T161</f>
        <v>212.73399999999998</v>
      </c>
      <c r="AR133" s="144" t="s">
        <v>82</v>
      </c>
      <c r="AT133" s="152" t="s">
        <v>73</v>
      </c>
      <c r="AU133" s="152" t="s">
        <v>74</v>
      </c>
      <c r="AY133" s="144" t="s">
        <v>152</v>
      </c>
      <c r="BK133" s="153">
        <f>BK134+BK138+BK145+BK149+BK161</f>
        <v>0</v>
      </c>
    </row>
    <row r="134" spans="1:65" s="12" customFormat="1" ht="22.9" customHeight="1">
      <c r="B134" s="143"/>
      <c r="D134" s="144" t="s">
        <v>73</v>
      </c>
      <c r="E134" s="154" t="s">
        <v>82</v>
      </c>
      <c r="F134" s="154" t="s">
        <v>153</v>
      </c>
      <c r="I134" s="146"/>
      <c r="J134" s="155">
        <f>BK134</f>
        <v>0</v>
      </c>
      <c r="L134" s="143"/>
      <c r="M134" s="148"/>
      <c r="N134" s="149"/>
      <c r="O134" s="149"/>
      <c r="P134" s="150">
        <f>SUM(P135:P137)</f>
        <v>0</v>
      </c>
      <c r="Q134" s="149"/>
      <c r="R134" s="150">
        <f>SUM(R135:R137)</f>
        <v>6.9789999999999991E-2</v>
      </c>
      <c r="S134" s="149"/>
      <c r="T134" s="151">
        <f>SUM(T135:T137)</f>
        <v>212.73399999999998</v>
      </c>
      <c r="AR134" s="144" t="s">
        <v>82</v>
      </c>
      <c r="AT134" s="152" t="s">
        <v>73</v>
      </c>
      <c r="AU134" s="152" t="s">
        <v>82</v>
      </c>
      <c r="AY134" s="144" t="s">
        <v>152</v>
      </c>
      <c r="BK134" s="153">
        <f>SUM(BK135:BK137)</f>
        <v>0</v>
      </c>
    </row>
    <row r="135" spans="1:65" s="2" customFormat="1" ht="24.2" customHeight="1">
      <c r="A135" s="29"/>
      <c r="B135" s="121"/>
      <c r="C135" s="156" t="s">
        <v>82</v>
      </c>
      <c r="D135" s="156" t="s">
        <v>154</v>
      </c>
      <c r="E135" s="157" t="s">
        <v>155</v>
      </c>
      <c r="F135" s="158" t="s">
        <v>156</v>
      </c>
      <c r="G135" s="159" t="s">
        <v>157</v>
      </c>
      <c r="H135" s="160">
        <v>1065</v>
      </c>
      <c r="I135" s="161"/>
      <c r="J135" s="160">
        <f>ROUND(I135*H135,3)</f>
        <v>0</v>
      </c>
      <c r="K135" s="162"/>
      <c r="L135" s="30"/>
      <c r="M135" s="163" t="s">
        <v>1</v>
      </c>
      <c r="N135" s="164" t="s">
        <v>40</v>
      </c>
      <c r="O135" s="55"/>
      <c r="P135" s="165">
        <f>O135*H135</f>
        <v>0</v>
      </c>
      <c r="Q135" s="165">
        <v>0</v>
      </c>
      <c r="R135" s="165">
        <f>Q135*H135</f>
        <v>0</v>
      </c>
      <c r="S135" s="165">
        <v>9.8000000000000004E-2</v>
      </c>
      <c r="T135" s="166">
        <f>S135*H135</f>
        <v>104.37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7" t="s">
        <v>158</v>
      </c>
      <c r="AT135" s="167" t="s">
        <v>154</v>
      </c>
      <c r="AU135" s="167" t="s">
        <v>130</v>
      </c>
      <c r="AY135" s="14" t="s">
        <v>152</v>
      </c>
      <c r="BE135" s="168">
        <f>IF(N135="základná",J135,0)</f>
        <v>0</v>
      </c>
      <c r="BF135" s="168">
        <f>IF(N135="znížená",J135,0)</f>
        <v>0</v>
      </c>
      <c r="BG135" s="168">
        <f>IF(N135="zákl. prenesená",J135,0)</f>
        <v>0</v>
      </c>
      <c r="BH135" s="168">
        <f>IF(N135="zníž. prenesená",J135,0)</f>
        <v>0</v>
      </c>
      <c r="BI135" s="168">
        <f>IF(N135="nulová",J135,0)</f>
        <v>0</v>
      </c>
      <c r="BJ135" s="14" t="s">
        <v>130</v>
      </c>
      <c r="BK135" s="169">
        <f>ROUND(I135*H135,3)</f>
        <v>0</v>
      </c>
      <c r="BL135" s="14" t="s">
        <v>158</v>
      </c>
      <c r="BM135" s="167" t="s">
        <v>367</v>
      </c>
    </row>
    <row r="136" spans="1:65" s="2" customFormat="1" ht="24.2" customHeight="1">
      <c r="A136" s="29"/>
      <c r="B136" s="121"/>
      <c r="C136" s="156" t="s">
        <v>130</v>
      </c>
      <c r="D136" s="156" t="s">
        <v>154</v>
      </c>
      <c r="E136" s="157" t="s">
        <v>237</v>
      </c>
      <c r="F136" s="158" t="s">
        <v>238</v>
      </c>
      <c r="G136" s="159" t="s">
        <v>157</v>
      </c>
      <c r="H136" s="160">
        <v>997</v>
      </c>
      <c r="I136" s="161"/>
      <c r="J136" s="160">
        <f>ROUND(I136*H136,3)</f>
        <v>0</v>
      </c>
      <c r="K136" s="162"/>
      <c r="L136" s="30"/>
      <c r="M136" s="163" t="s">
        <v>1</v>
      </c>
      <c r="N136" s="164" t="s">
        <v>40</v>
      </c>
      <c r="O136" s="55"/>
      <c r="P136" s="165">
        <f>O136*H136</f>
        <v>0</v>
      </c>
      <c r="Q136" s="165">
        <v>6.9999999999999994E-5</v>
      </c>
      <c r="R136" s="165">
        <f>Q136*H136</f>
        <v>6.9789999999999991E-2</v>
      </c>
      <c r="S136" s="165">
        <v>0.10199999999999999</v>
      </c>
      <c r="T136" s="166">
        <f>S136*H136</f>
        <v>101.69399999999999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158</v>
      </c>
      <c r="AT136" s="167" t="s">
        <v>154</v>
      </c>
      <c r="AU136" s="167" t="s">
        <v>130</v>
      </c>
      <c r="AY136" s="14" t="s">
        <v>152</v>
      </c>
      <c r="BE136" s="168">
        <f>IF(N136="základná",J136,0)</f>
        <v>0</v>
      </c>
      <c r="BF136" s="168">
        <f>IF(N136="znížená",J136,0)</f>
        <v>0</v>
      </c>
      <c r="BG136" s="168">
        <f>IF(N136="zákl. prenesená",J136,0)</f>
        <v>0</v>
      </c>
      <c r="BH136" s="168">
        <f>IF(N136="zníž. prenesená",J136,0)</f>
        <v>0</v>
      </c>
      <c r="BI136" s="168">
        <f>IF(N136="nulová",J136,0)</f>
        <v>0</v>
      </c>
      <c r="BJ136" s="14" t="s">
        <v>130</v>
      </c>
      <c r="BK136" s="169">
        <f>ROUND(I136*H136,3)</f>
        <v>0</v>
      </c>
      <c r="BL136" s="14" t="s">
        <v>158</v>
      </c>
      <c r="BM136" s="167" t="s">
        <v>368</v>
      </c>
    </row>
    <row r="137" spans="1:65" s="2" customFormat="1" ht="24.2" customHeight="1">
      <c r="A137" s="29"/>
      <c r="B137" s="121"/>
      <c r="C137" s="156" t="s">
        <v>164</v>
      </c>
      <c r="D137" s="156" t="s">
        <v>154</v>
      </c>
      <c r="E137" s="157" t="s">
        <v>301</v>
      </c>
      <c r="F137" s="158" t="s">
        <v>302</v>
      </c>
      <c r="G137" s="159" t="s">
        <v>196</v>
      </c>
      <c r="H137" s="160">
        <v>29</v>
      </c>
      <c r="I137" s="161"/>
      <c r="J137" s="160">
        <f>ROUND(I137*H137,3)</f>
        <v>0</v>
      </c>
      <c r="K137" s="162"/>
      <c r="L137" s="30"/>
      <c r="M137" s="163" t="s">
        <v>1</v>
      </c>
      <c r="N137" s="164" t="s">
        <v>40</v>
      </c>
      <c r="O137" s="55"/>
      <c r="P137" s="165">
        <f>O137*H137</f>
        <v>0</v>
      </c>
      <c r="Q137" s="165">
        <v>0</v>
      </c>
      <c r="R137" s="165">
        <f>Q137*H137</f>
        <v>0</v>
      </c>
      <c r="S137" s="165">
        <v>0.23</v>
      </c>
      <c r="T137" s="166">
        <f>S137*H137</f>
        <v>6.67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158</v>
      </c>
      <c r="AT137" s="167" t="s">
        <v>154</v>
      </c>
      <c r="AU137" s="167" t="s">
        <v>130</v>
      </c>
      <c r="AY137" s="14" t="s">
        <v>152</v>
      </c>
      <c r="BE137" s="168">
        <f>IF(N137="základná",J137,0)</f>
        <v>0</v>
      </c>
      <c r="BF137" s="168">
        <f>IF(N137="znížená",J137,0)</f>
        <v>0</v>
      </c>
      <c r="BG137" s="168">
        <f>IF(N137="zákl. prenesená",J137,0)</f>
        <v>0</v>
      </c>
      <c r="BH137" s="168">
        <f>IF(N137="zníž. prenesená",J137,0)</f>
        <v>0</v>
      </c>
      <c r="BI137" s="168">
        <f>IF(N137="nulová",J137,0)</f>
        <v>0</v>
      </c>
      <c r="BJ137" s="14" t="s">
        <v>130</v>
      </c>
      <c r="BK137" s="169">
        <f>ROUND(I137*H137,3)</f>
        <v>0</v>
      </c>
      <c r="BL137" s="14" t="s">
        <v>158</v>
      </c>
      <c r="BM137" s="167" t="s">
        <v>369</v>
      </c>
    </row>
    <row r="138" spans="1:65" s="12" customFormat="1" ht="22.9" customHeight="1">
      <c r="B138" s="143"/>
      <c r="D138" s="144" t="s">
        <v>73</v>
      </c>
      <c r="E138" s="154" t="s">
        <v>171</v>
      </c>
      <c r="F138" s="154" t="s">
        <v>180</v>
      </c>
      <c r="I138" s="146"/>
      <c r="J138" s="155">
        <f>BK138</f>
        <v>0</v>
      </c>
      <c r="L138" s="143"/>
      <c r="M138" s="148"/>
      <c r="N138" s="149"/>
      <c r="O138" s="149"/>
      <c r="P138" s="150">
        <f>SUM(P139:P144)</f>
        <v>0</v>
      </c>
      <c r="Q138" s="149"/>
      <c r="R138" s="150">
        <f>SUM(R139:R144)</f>
        <v>283.75953000000004</v>
      </c>
      <c r="S138" s="149"/>
      <c r="T138" s="151">
        <f>SUM(T139:T144)</f>
        <v>0</v>
      </c>
      <c r="AR138" s="144" t="s">
        <v>82</v>
      </c>
      <c r="AT138" s="152" t="s">
        <v>73</v>
      </c>
      <c r="AU138" s="152" t="s">
        <v>82</v>
      </c>
      <c r="AY138" s="144" t="s">
        <v>152</v>
      </c>
      <c r="BK138" s="153">
        <f>SUM(BK139:BK144)</f>
        <v>0</v>
      </c>
    </row>
    <row r="139" spans="1:65" s="2" customFormat="1" ht="24.2" customHeight="1">
      <c r="A139" s="29"/>
      <c r="B139" s="121"/>
      <c r="C139" s="156" t="s">
        <v>158</v>
      </c>
      <c r="D139" s="156" t="s">
        <v>154</v>
      </c>
      <c r="E139" s="157" t="s">
        <v>370</v>
      </c>
      <c r="F139" s="158" t="s">
        <v>371</v>
      </c>
      <c r="G139" s="159" t="s">
        <v>157</v>
      </c>
      <c r="H139" s="160">
        <v>24</v>
      </c>
      <c r="I139" s="161"/>
      <c r="J139" s="160">
        <f t="shared" ref="J139:J144" si="5">ROUND(I139*H139,3)</f>
        <v>0</v>
      </c>
      <c r="K139" s="162"/>
      <c r="L139" s="30"/>
      <c r="M139" s="163" t="s">
        <v>1</v>
      </c>
      <c r="N139" s="164" t="s">
        <v>40</v>
      </c>
      <c r="O139" s="55"/>
      <c r="P139" s="165">
        <f t="shared" ref="P139:P144" si="6">O139*H139</f>
        <v>0</v>
      </c>
      <c r="Q139" s="165">
        <v>0.26375999999999999</v>
      </c>
      <c r="R139" s="165">
        <f t="shared" ref="R139:R144" si="7">Q139*H139</f>
        <v>6.3302399999999999</v>
      </c>
      <c r="S139" s="165">
        <v>0</v>
      </c>
      <c r="T139" s="166">
        <f t="shared" ref="T139:T144" si="8"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158</v>
      </c>
      <c r="AT139" s="167" t="s">
        <v>154</v>
      </c>
      <c r="AU139" s="167" t="s">
        <v>130</v>
      </c>
      <c r="AY139" s="14" t="s">
        <v>152</v>
      </c>
      <c r="BE139" s="168">
        <f t="shared" ref="BE139:BE144" si="9">IF(N139="základná",J139,0)</f>
        <v>0</v>
      </c>
      <c r="BF139" s="168">
        <f t="shared" ref="BF139:BF144" si="10">IF(N139="znížená",J139,0)</f>
        <v>0</v>
      </c>
      <c r="BG139" s="168">
        <f t="shared" ref="BG139:BG144" si="11">IF(N139="zákl. prenesená",J139,0)</f>
        <v>0</v>
      </c>
      <c r="BH139" s="168">
        <f t="shared" ref="BH139:BH144" si="12">IF(N139="zníž. prenesená",J139,0)</f>
        <v>0</v>
      </c>
      <c r="BI139" s="168">
        <f t="shared" ref="BI139:BI144" si="13">IF(N139="nulová",J139,0)</f>
        <v>0</v>
      </c>
      <c r="BJ139" s="14" t="s">
        <v>130</v>
      </c>
      <c r="BK139" s="169">
        <f t="shared" ref="BK139:BK144" si="14">ROUND(I139*H139,3)</f>
        <v>0</v>
      </c>
      <c r="BL139" s="14" t="s">
        <v>158</v>
      </c>
      <c r="BM139" s="167" t="s">
        <v>372</v>
      </c>
    </row>
    <row r="140" spans="1:65" s="2" customFormat="1" ht="37.9" customHeight="1">
      <c r="A140" s="29"/>
      <c r="B140" s="121"/>
      <c r="C140" s="156" t="s">
        <v>171</v>
      </c>
      <c r="D140" s="156" t="s">
        <v>154</v>
      </c>
      <c r="E140" s="157" t="s">
        <v>373</v>
      </c>
      <c r="F140" s="158" t="s">
        <v>374</v>
      </c>
      <c r="G140" s="159" t="s">
        <v>157</v>
      </c>
      <c r="H140" s="160">
        <v>24</v>
      </c>
      <c r="I140" s="161"/>
      <c r="J140" s="160">
        <f t="shared" si="5"/>
        <v>0</v>
      </c>
      <c r="K140" s="162"/>
      <c r="L140" s="30"/>
      <c r="M140" s="163" t="s">
        <v>1</v>
      </c>
      <c r="N140" s="164" t="s">
        <v>40</v>
      </c>
      <c r="O140" s="55"/>
      <c r="P140" s="165">
        <f t="shared" si="6"/>
        <v>0</v>
      </c>
      <c r="Q140" s="165">
        <v>0.30359999999999998</v>
      </c>
      <c r="R140" s="165">
        <f t="shared" si="7"/>
        <v>7.2863999999999995</v>
      </c>
      <c r="S140" s="165">
        <v>0</v>
      </c>
      <c r="T140" s="166">
        <f t="shared" si="8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158</v>
      </c>
      <c r="AT140" s="167" t="s">
        <v>154</v>
      </c>
      <c r="AU140" s="167" t="s">
        <v>130</v>
      </c>
      <c r="AY140" s="14" t="s">
        <v>152</v>
      </c>
      <c r="BE140" s="168">
        <f t="shared" si="9"/>
        <v>0</v>
      </c>
      <c r="BF140" s="168">
        <f t="shared" si="10"/>
        <v>0</v>
      </c>
      <c r="BG140" s="168">
        <f t="shared" si="11"/>
        <v>0</v>
      </c>
      <c r="BH140" s="168">
        <f t="shared" si="12"/>
        <v>0</v>
      </c>
      <c r="BI140" s="168">
        <f t="shared" si="13"/>
        <v>0</v>
      </c>
      <c r="BJ140" s="14" t="s">
        <v>130</v>
      </c>
      <c r="BK140" s="169">
        <f t="shared" si="14"/>
        <v>0</v>
      </c>
      <c r="BL140" s="14" t="s">
        <v>158</v>
      </c>
      <c r="BM140" s="167" t="s">
        <v>375</v>
      </c>
    </row>
    <row r="141" spans="1:65" s="2" customFormat="1" ht="24.2" customHeight="1">
      <c r="A141" s="29"/>
      <c r="B141" s="121"/>
      <c r="C141" s="156" t="s">
        <v>176</v>
      </c>
      <c r="D141" s="156" t="s">
        <v>154</v>
      </c>
      <c r="E141" s="157" t="s">
        <v>182</v>
      </c>
      <c r="F141" s="158" t="s">
        <v>183</v>
      </c>
      <c r="G141" s="159" t="s">
        <v>157</v>
      </c>
      <c r="H141" s="160">
        <v>113</v>
      </c>
      <c r="I141" s="161"/>
      <c r="J141" s="160">
        <f t="shared" si="5"/>
        <v>0</v>
      </c>
      <c r="K141" s="162"/>
      <c r="L141" s="30"/>
      <c r="M141" s="163" t="s">
        <v>1</v>
      </c>
      <c r="N141" s="164" t="s">
        <v>40</v>
      </c>
      <c r="O141" s="55"/>
      <c r="P141" s="165">
        <f t="shared" si="6"/>
        <v>0</v>
      </c>
      <c r="Q141" s="165">
        <v>0.10434</v>
      </c>
      <c r="R141" s="165">
        <f t="shared" si="7"/>
        <v>11.790420000000001</v>
      </c>
      <c r="S141" s="165">
        <v>0</v>
      </c>
      <c r="T141" s="166">
        <f t="shared" si="8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158</v>
      </c>
      <c r="AT141" s="167" t="s">
        <v>154</v>
      </c>
      <c r="AU141" s="167" t="s">
        <v>130</v>
      </c>
      <c r="AY141" s="14" t="s">
        <v>152</v>
      </c>
      <c r="BE141" s="168">
        <f t="shared" si="9"/>
        <v>0</v>
      </c>
      <c r="BF141" s="168">
        <f t="shared" si="10"/>
        <v>0</v>
      </c>
      <c r="BG141" s="168">
        <f t="shared" si="11"/>
        <v>0</v>
      </c>
      <c r="BH141" s="168">
        <f t="shared" si="12"/>
        <v>0</v>
      </c>
      <c r="BI141" s="168">
        <f t="shared" si="13"/>
        <v>0</v>
      </c>
      <c r="BJ141" s="14" t="s">
        <v>130</v>
      </c>
      <c r="BK141" s="169">
        <f t="shared" si="14"/>
        <v>0</v>
      </c>
      <c r="BL141" s="14" t="s">
        <v>158</v>
      </c>
      <c r="BM141" s="167" t="s">
        <v>376</v>
      </c>
    </row>
    <row r="142" spans="1:65" s="2" customFormat="1" ht="24.2" customHeight="1">
      <c r="A142" s="29"/>
      <c r="B142" s="121"/>
      <c r="C142" s="156" t="s">
        <v>181</v>
      </c>
      <c r="D142" s="156" t="s">
        <v>154</v>
      </c>
      <c r="E142" s="157" t="s">
        <v>186</v>
      </c>
      <c r="F142" s="158" t="s">
        <v>187</v>
      </c>
      <c r="G142" s="159" t="s">
        <v>157</v>
      </c>
      <c r="H142" s="160">
        <v>1876</v>
      </c>
      <c r="I142" s="161"/>
      <c r="J142" s="160">
        <f t="shared" si="5"/>
        <v>0</v>
      </c>
      <c r="K142" s="162"/>
      <c r="L142" s="30"/>
      <c r="M142" s="163" t="s">
        <v>1</v>
      </c>
      <c r="N142" s="164" t="s">
        <v>40</v>
      </c>
      <c r="O142" s="55"/>
      <c r="P142" s="165">
        <f t="shared" si="6"/>
        <v>0</v>
      </c>
      <c r="Q142" s="165">
        <v>4.0999999999999999E-4</v>
      </c>
      <c r="R142" s="165">
        <f t="shared" si="7"/>
        <v>0.76915999999999995</v>
      </c>
      <c r="S142" s="165">
        <v>0</v>
      </c>
      <c r="T142" s="166">
        <f t="shared" si="8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158</v>
      </c>
      <c r="AT142" s="167" t="s">
        <v>154</v>
      </c>
      <c r="AU142" s="167" t="s">
        <v>130</v>
      </c>
      <c r="AY142" s="14" t="s">
        <v>152</v>
      </c>
      <c r="BE142" s="168">
        <f t="shared" si="9"/>
        <v>0</v>
      </c>
      <c r="BF142" s="168">
        <f t="shared" si="10"/>
        <v>0</v>
      </c>
      <c r="BG142" s="168">
        <f t="shared" si="11"/>
        <v>0</v>
      </c>
      <c r="BH142" s="168">
        <f t="shared" si="12"/>
        <v>0</v>
      </c>
      <c r="BI142" s="168">
        <f t="shared" si="13"/>
        <v>0</v>
      </c>
      <c r="BJ142" s="14" t="s">
        <v>130</v>
      </c>
      <c r="BK142" s="169">
        <f t="shared" si="14"/>
        <v>0</v>
      </c>
      <c r="BL142" s="14" t="s">
        <v>158</v>
      </c>
      <c r="BM142" s="167" t="s">
        <v>377</v>
      </c>
    </row>
    <row r="143" spans="1:65" s="2" customFormat="1" ht="24.2" customHeight="1">
      <c r="A143" s="29"/>
      <c r="B143" s="121"/>
      <c r="C143" s="156" t="s">
        <v>185</v>
      </c>
      <c r="D143" s="156" t="s">
        <v>154</v>
      </c>
      <c r="E143" s="157" t="s">
        <v>350</v>
      </c>
      <c r="F143" s="158" t="s">
        <v>351</v>
      </c>
      <c r="G143" s="159" t="s">
        <v>157</v>
      </c>
      <c r="H143" s="160">
        <v>377</v>
      </c>
      <c r="I143" s="161"/>
      <c r="J143" s="160">
        <f t="shared" si="5"/>
        <v>0</v>
      </c>
      <c r="K143" s="162"/>
      <c r="L143" s="30"/>
      <c r="M143" s="163" t="s">
        <v>1</v>
      </c>
      <c r="N143" s="164" t="s">
        <v>40</v>
      </c>
      <c r="O143" s="55"/>
      <c r="P143" s="165">
        <f t="shared" si="6"/>
        <v>0</v>
      </c>
      <c r="Q143" s="165">
        <v>0.10373</v>
      </c>
      <c r="R143" s="165">
        <f t="shared" si="7"/>
        <v>39.106210000000004</v>
      </c>
      <c r="S143" s="165">
        <v>0</v>
      </c>
      <c r="T143" s="166">
        <f t="shared" si="8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158</v>
      </c>
      <c r="AT143" s="167" t="s">
        <v>154</v>
      </c>
      <c r="AU143" s="167" t="s">
        <v>130</v>
      </c>
      <c r="AY143" s="14" t="s">
        <v>152</v>
      </c>
      <c r="BE143" s="168">
        <f t="shared" si="9"/>
        <v>0</v>
      </c>
      <c r="BF143" s="168">
        <f t="shared" si="10"/>
        <v>0</v>
      </c>
      <c r="BG143" s="168">
        <f t="shared" si="11"/>
        <v>0</v>
      </c>
      <c r="BH143" s="168">
        <f t="shared" si="12"/>
        <v>0</v>
      </c>
      <c r="BI143" s="168">
        <f t="shared" si="13"/>
        <v>0</v>
      </c>
      <c r="BJ143" s="14" t="s">
        <v>130</v>
      </c>
      <c r="BK143" s="169">
        <f t="shared" si="14"/>
        <v>0</v>
      </c>
      <c r="BL143" s="14" t="s">
        <v>158</v>
      </c>
      <c r="BM143" s="167" t="s">
        <v>378</v>
      </c>
    </row>
    <row r="144" spans="1:65" s="2" customFormat="1" ht="37.9" customHeight="1">
      <c r="A144" s="29"/>
      <c r="B144" s="121"/>
      <c r="C144" s="156" t="s">
        <v>189</v>
      </c>
      <c r="D144" s="156" t="s">
        <v>154</v>
      </c>
      <c r="E144" s="157" t="s">
        <v>359</v>
      </c>
      <c r="F144" s="158" t="s">
        <v>360</v>
      </c>
      <c r="G144" s="159" t="s">
        <v>157</v>
      </c>
      <c r="H144" s="160">
        <v>1685</v>
      </c>
      <c r="I144" s="161"/>
      <c r="J144" s="160">
        <f t="shared" si="5"/>
        <v>0</v>
      </c>
      <c r="K144" s="162"/>
      <c r="L144" s="30"/>
      <c r="M144" s="163" t="s">
        <v>1</v>
      </c>
      <c r="N144" s="164" t="s">
        <v>40</v>
      </c>
      <c r="O144" s="55"/>
      <c r="P144" s="165">
        <f t="shared" si="6"/>
        <v>0</v>
      </c>
      <c r="Q144" s="165">
        <v>0.12966</v>
      </c>
      <c r="R144" s="165">
        <f t="shared" si="7"/>
        <v>218.47710000000001</v>
      </c>
      <c r="S144" s="165">
        <v>0</v>
      </c>
      <c r="T144" s="166">
        <f t="shared" si="8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7" t="s">
        <v>158</v>
      </c>
      <c r="AT144" s="167" t="s">
        <v>154</v>
      </c>
      <c r="AU144" s="167" t="s">
        <v>130</v>
      </c>
      <c r="AY144" s="14" t="s">
        <v>152</v>
      </c>
      <c r="BE144" s="168">
        <f t="shared" si="9"/>
        <v>0</v>
      </c>
      <c r="BF144" s="168">
        <f t="shared" si="10"/>
        <v>0</v>
      </c>
      <c r="BG144" s="168">
        <f t="shared" si="11"/>
        <v>0</v>
      </c>
      <c r="BH144" s="168">
        <f t="shared" si="12"/>
        <v>0</v>
      </c>
      <c r="BI144" s="168">
        <f t="shared" si="13"/>
        <v>0</v>
      </c>
      <c r="BJ144" s="14" t="s">
        <v>130</v>
      </c>
      <c r="BK144" s="169">
        <f t="shared" si="14"/>
        <v>0</v>
      </c>
      <c r="BL144" s="14" t="s">
        <v>158</v>
      </c>
      <c r="BM144" s="167" t="s">
        <v>379</v>
      </c>
    </row>
    <row r="145" spans="1:65" s="12" customFormat="1" ht="22.9" customHeight="1">
      <c r="B145" s="143"/>
      <c r="D145" s="144" t="s">
        <v>73</v>
      </c>
      <c r="E145" s="154" t="s">
        <v>185</v>
      </c>
      <c r="F145" s="154" t="s">
        <v>270</v>
      </c>
      <c r="I145" s="146"/>
      <c r="J145" s="155">
        <f>BK145</f>
        <v>0</v>
      </c>
      <c r="L145" s="143"/>
      <c r="M145" s="148"/>
      <c r="N145" s="149"/>
      <c r="O145" s="149"/>
      <c r="P145" s="150">
        <f>SUM(P146:P148)</f>
        <v>0</v>
      </c>
      <c r="Q145" s="149"/>
      <c r="R145" s="150">
        <f>SUM(R146:R148)</f>
        <v>4.0237600000000002</v>
      </c>
      <c r="S145" s="149"/>
      <c r="T145" s="151">
        <f>SUM(T146:T148)</f>
        <v>0</v>
      </c>
      <c r="AR145" s="144" t="s">
        <v>82</v>
      </c>
      <c r="AT145" s="152" t="s">
        <v>73</v>
      </c>
      <c r="AU145" s="152" t="s">
        <v>82</v>
      </c>
      <c r="AY145" s="144" t="s">
        <v>152</v>
      </c>
      <c r="BK145" s="153">
        <f>SUM(BK146:BK148)</f>
        <v>0</v>
      </c>
    </row>
    <row r="146" spans="1:65" s="2" customFormat="1" ht="24.2" customHeight="1">
      <c r="A146" s="29"/>
      <c r="B146" s="121"/>
      <c r="C146" s="156" t="s">
        <v>108</v>
      </c>
      <c r="D146" s="156" t="s">
        <v>154</v>
      </c>
      <c r="E146" s="157" t="s">
        <v>380</v>
      </c>
      <c r="F146" s="158" t="s">
        <v>381</v>
      </c>
      <c r="G146" s="159" t="s">
        <v>202</v>
      </c>
      <c r="H146" s="160">
        <v>2</v>
      </c>
      <c r="I146" s="161"/>
      <c r="J146" s="160">
        <f>ROUND(I146*H146,3)</f>
        <v>0</v>
      </c>
      <c r="K146" s="162"/>
      <c r="L146" s="30"/>
      <c r="M146" s="163" t="s">
        <v>1</v>
      </c>
      <c r="N146" s="164" t="s">
        <v>40</v>
      </c>
      <c r="O146" s="55"/>
      <c r="P146" s="165">
        <f>O146*H146</f>
        <v>0</v>
      </c>
      <c r="Q146" s="165">
        <v>0.41424</v>
      </c>
      <c r="R146" s="165">
        <f>Q146*H146</f>
        <v>0.82847999999999999</v>
      </c>
      <c r="S146" s="165">
        <v>0</v>
      </c>
      <c r="T146" s="166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7" t="s">
        <v>158</v>
      </c>
      <c r="AT146" s="167" t="s">
        <v>154</v>
      </c>
      <c r="AU146" s="167" t="s">
        <v>130</v>
      </c>
      <c r="AY146" s="14" t="s">
        <v>152</v>
      </c>
      <c r="BE146" s="168">
        <f>IF(N146="základná",J146,0)</f>
        <v>0</v>
      </c>
      <c r="BF146" s="168">
        <f>IF(N146="znížená",J146,0)</f>
        <v>0</v>
      </c>
      <c r="BG146" s="168">
        <f>IF(N146="zákl. prenesená",J146,0)</f>
        <v>0</v>
      </c>
      <c r="BH146" s="168">
        <f>IF(N146="zníž. prenesená",J146,0)</f>
        <v>0</v>
      </c>
      <c r="BI146" s="168">
        <f>IF(N146="nulová",J146,0)</f>
        <v>0</v>
      </c>
      <c r="BJ146" s="14" t="s">
        <v>130</v>
      </c>
      <c r="BK146" s="169">
        <f>ROUND(I146*H146,3)</f>
        <v>0</v>
      </c>
      <c r="BL146" s="14" t="s">
        <v>158</v>
      </c>
      <c r="BM146" s="167" t="s">
        <v>382</v>
      </c>
    </row>
    <row r="147" spans="1:65" s="2" customFormat="1" ht="24.2" customHeight="1">
      <c r="A147" s="29"/>
      <c r="B147" s="121"/>
      <c r="C147" s="156" t="s">
        <v>198</v>
      </c>
      <c r="D147" s="156" t="s">
        <v>154</v>
      </c>
      <c r="E147" s="157" t="s">
        <v>383</v>
      </c>
      <c r="F147" s="158" t="s">
        <v>384</v>
      </c>
      <c r="G147" s="159" t="s">
        <v>202</v>
      </c>
      <c r="H147" s="160">
        <v>1</v>
      </c>
      <c r="I147" s="161"/>
      <c r="J147" s="160">
        <f>ROUND(I147*H147,3)</f>
        <v>0</v>
      </c>
      <c r="K147" s="162"/>
      <c r="L147" s="30"/>
      <c r="M147" s="163" t="s">
        <v>1</v>
      </c>
      <c r="N147" s="164" t="s">
        <v>40</v>
      </c>
      <c r="O147" s="55"/>
      <c r="P147" s="165">
        <f>O147*H147</f>
        <v>0</v>
      </c>
      <c r="Q147" s="165">
        <v>0.32079999999999997</v>
      </c>
      <c r="R147" s="165">
        <f>Q147*H147</f>
        <v>0.32079999999999997</v>
      </c>
      <c r="S147" s="165">
        <v>0</v>
      </c>
      <c r="T147" s="166">
        <f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7" t="s">
        <v>158</v>
      </c>
      <c r="AT147" s="167" t="s">
        <v>154</v>
      </c>
      <c r="AU147" s="167" t="s">
        <v>130</v>
      </c>
      <c r="AY147" s="14" t="s">
        <v>152</v>
      </c>
      <c r="BE147" s="168">
        <f>IF(N147="základná",J147,0)</f>
        <v>0</v>
      </c>
      <c r="BF147" s="168">
        <f>IF(N147="znížená",J147,0)</f>
        <v>0</v>
      </c>
      <c r="BG147" s="168">
        <f>IF(N147="zákl. prenesená",J147,0)</f>
        <v>0</v>
      </c>
      <c r="BH147" s="168">
        <f>IF(N147="zníž. prenesená",J147,0)</f>
        <v>0</v>
      </c>
      <c r="BI147" s="168">
        <f>IF(N147="nulová",J147,0)</f>
        <v>0</v>
      </c>
      <c r="BJ147" s="14" t="s">
        <v>130</v>
      </c>
      <c r="BK147" s="169">
        <f>ROUND(I147*H147,3)</f>
        <v>0</v>
      </c>
      <c r="BL147" s="14" t="s">
        <v>158</v>
      </c>
      <c r="BM147" s="167" t="s">
        <v>385</v>
      </c>
    </row>
    <row r="148" spans="1:65" s="2" customFormat="1" ht="24.2" customHeight="1">
      <c r="A148" s="29"/>
      <c r="B148" s="121"/>
      <c r="C148" s="156" t="s">
        <v>204</v>
      </c>
      <c r="D148" s="156" t="s">
        <v>154</v>
      </c>
      <c r="E148" s="157" t="s">
        <v>386</v>
      </c>
      <c r="F148" s="158" t="s">
        <v>387</v>
      </c>
      <c r="G148" s="159" t="s">
        <v>202</v>
      </c>
      <c r="H148" s="160">
        <v>7</v>
      </c>
      <c r="I148" s="161"/>
      <c r="J148" s="160">
        <f>ROUND(I148*H148,3)</f>
        <v>0</v>
      </c>
      <c r="K148" s="162"/>
      <c r="L148" s="30"/>
      <c r="M148" s="163" t="s">
        <v>1</v>
      </c>
      <c r="N148" s="164" t="s">
        <v>40</v>
      </c>
      <c r="O148" s="55"/>
      <c r="P148" s="165">
        <f>O148*H148</f>
        <v>0</v>
      </c>
      <c r="Q148" s="165">
        <v>0.41064000000000001</v>
      </c>
      <c r="R148" s="165">
        <f>Q148*H148</f>
        <v>2.8744800000000001</v>
      </c>
      <c r="S148" s="165">
        <v>0</v>
      </c>
      <c r="T148" s="166">
        <f>S148*H148</f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7" t="s">
        <v>158</v>
      </c>
      <c r="AT148" s="167" t="s">
        <v>154</v>
      </c>
      <c r="AU148" s="167" t="s">
        <v>130</v>
      </c>
      <c r="AY148" s="14" t="s">
        <v>152</v>
      </c>
      <c r="BE148" s="168">
        <f>IF(N148="základná",J148,0)</f>
        <v>0</v>
      </c>
      <c r="BF148" s="168">
        <f>IF(N148="znížená",J148,0)</f>
        <v>0</v>
      </c>
      <c r="BG148" s="168">
        <f>IF(N148="zákl. prenesená",J148,0)</f>
        <v>0</v>
      </c>
      <c r="BH148" s="168">
        <f>IF(N148="zníž. prenesená",J148,0)</f>
        <v>0</v>
      </c>
      <c r="BI148" s="168">
        <f>IF(N148="nulová",J148,0)</f>
        <v>0</v>
      </c>
      <c r="BJ148" s="14" t="s">
        <v>130</v>
      </c>
      <c r="BK148" s="169">
        <f>ROUND(I148*H148,3)</f>
        <v>0</v>
      </c>
      <c r="BL148" s="14" t="s">
        <v>158</v>
      </c>
      <c r="BM148" s="167" t="s">
        <v>388</v>
      </c>
    </row>
    <row r="149" spans="1:65" s="12" customFormat="1" ht="22.9" customHeight="1">
      <c r="B149" s="143"/>
      <c r="D149" s="144" t="s">
        <v>73</v>
      </c>
      <c r="E149" s="154" t="s">
        <v>189</v>
      </c>
      <c r="F149" s="154" t="s">
        <v>193</v>
      </c>
      <c r="I149" s="146"/>
      <c r="J149" s="155">
        <f>BK149</f>
        <v>0</v>
      </c>
      <c r="L149" s="143"/>
      <c r="M149" s="148"/>
      <c r="N149" s="149"/>
      <c r="O149" s="149"/>
      <c r="P149" s="150">
        <f>SUM(P150:P160)</f>
        <v>0</v>
      </c>
      <c r="Q149" s="149"/>
      <c r="R149" s="150">
        <f>SUM(R150:R160)</f>
        <v>8.100745400000001</v>
      </c>
      <c r="S149" s="149"/>
      <c r="T149" s="151">
        <f>SUM(T150:T160)</f>
        <v>0</v>
      </c>
      <c r="AR149" s="144" t="s">
        <v>82</v>
      </c>
      <c r="AT149" s="152" t="s">
        <v>73</v>
      </c>
      <c r="AU149" s="152" t="s">
        <v>82</v>
      </c>
      <c r="AY149" s="144" t="s">
        <v>152</v>
      </c>
      <c r="BK149" s="153">
        <f>SUM(BK150:BK160)</f>
        <v>0</v>
      </c>
    </row>
    <row r="150" spans="1:65" s="2" customFormat="1" ht="24.2" customHeight="1">
      <c r="A150" s="29"/>
      <c r="B150" s="121"/>
      <c r="C150" s="156" t="s">
        <v>208</v>
      </c>
      <c r="D150" s="156" t="s">
        <v>154</v>
      </c>
      <c r="E150" s="157" t="s">
        <v>194</v>
      </c>
      <c r="F150" s="158" t="s">
        <v>195</v>
      </c>
      <c r="G150" s="159" t="s">
        <v>196</v>
      </c>
      <c r="H150" s="160">
        <v>29</v>
      </c>
      <c r="I150" s="161"/>
      <c r="J150" s="160">
        <f t="shared" ref="J150:J160" si="15">ROUND(I150*H150,3)</f>
        <v>0</v>
      </c>
      <c r="K150" s="162"/>
      <c r="L150" s="30"/>
      <c r="M150" s="163" t="s">
        <v>1</v>
      </c>
      <c r="N150" s="164" t="s">
        <v>40</v>
      </c>
      <c r="O150" s="55"/>
      <c r="P150" s="165">
        <f t="shared" ref="P150:P160" si="16">O150*H150</f>
        <v>0</v>
      </c>
      <c r="Q150" s="165">
        <v>0.16400999999999999</v>
      </c>
      <c r="R150" s="165">
        <f t="shared" ref="R150:R160" si="17">Q150*H150</f>
        <v>4.7562899999999999</v>
      </c>
      <c r="S150" s="165">
        <v>0</v>
      </c>
      <c r="T150" s="166">
        <f t="shared" ref="T150:T160" si="18">S150*H150</f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7" t="s">
        <v>158</v>
      </c>
      <c r="AT150" s="167" t="s">
        <v>154</v>
      </c>
      <c r="AU150" s="167" t="s">
        <v>130</v>
      </c>
      <c r="AY150" s="14" t="s">
        <v>152</v>
      </c>
      <c r="BE150" s="168">
        <f t="shared" ref="BE150:BE160" si="19">IF(N150="základná",J150,0)</f>
        <v>0</v>
      </c>
      <c r="BF150" s="168">
        <f t="shared" ref="BF150:BF160" si="20">IF(N150="znížená",J150,0)</f>
        <v>0</v>
      </c>
      <c r="BG150" s="168">
        <f t="shared" ref="BG150:BG160" si="21">IF(N150="zákl. prenesená",J150,0)</f>
        <v>0</v>
      </c>
      <c r="BH150" s="168">
        <f t="shared" ref="BH150:BH160" si="22">IF(N150="zníž. prenesená",J150,0)</f>
        <v>0</v>
      </c>
      <c r="BI150" s="168">
        <f t="shared" ref="BI150:BI160" si="23">IF(N150="nulová",J150,0)</f>
        <v>0</v>
      </c>
      <c r="BJ150" s="14" t="s">
        <v>130</v>
      </c>
      <c r="BK150" s="169">
        <f t="shared" ref="BK150:BK160" si="24">ROUND(I150*H150,3)</f>
        <v>0</v>
      </c>
      <c r="BL150" s="14" t="s">
        <v>158</v>
      </c>
      <c r="BM150" s="167" t="s">
        <v>389</v>
      </c>
    </row>
    <row r="151" spans="1:65" s="2" customFormat="1" ht="24.2" customHeight="1">
      <c r="A151" s="29"/>
      <c r="B151" s="121"/>
      <c r="C151" s="170" t="s">
        <v>212</v>
      </c>
      <c r="D151" s="170" t="s">
        <v>199</v>
      </c>
      <c r="E151" s="171" t="s">
        <v>390</v>
      </c>
      <c r="F151" s="172" t="s">
        <v>391</v>
      </c>
      <c r="G151" s="173" t="s">
        <v>202</v>
      </c>
      <c r="H151" s="174">
        <v>11</v>
      </c>
      <c r="I151" s="175"/>
      <c r="J151" s="174">
        <f t="shared" si="15"/>
        <v>0</v>
      </c>
      <c r="K151" s="176"/>
      <c r="L151" s="177"/>
      <c r="M151" s="178" t="s">
        <v>1</v>
      </c>
      <c r="N151" s="179" t="s">
        <v>40</v>
      </c>
      <c r="O151" s="55"/>
      <c r="P151" s="165">
        <f t="shared" si="16"/>
        <v>0</v>
      </c>
      <c r="Q151" s="165">
        <v>4.8000000000000001E-2</v>
      </c>
      <c r="R151" s="165">
        <f t="shared" si="17"/>
        <v>0.52800000000000002</v>
      </c>
      <c r="S151" s="165">
        <v>0</v>
      </c>
      <c r="T151" s="166">
        <f t="shared" si="18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7" t="s">
        <v>185</v>
      </c>
      <c r="AT151" s="167" t="s">
        <v>199</v>
      </c>
      <c r="AU151" s="167" t="s">
        <v>130</v>
      </c>
      <c r="AY151" s="14" t="s">
        <v>152</v>
      </c>
      <c r="BE151" s="168">
        <f t="shared" si="19"/>
        <v>0</v>
      </c>
      <c r="BF151" s="168">
        <f t="shared" si="20"/>
        <v>0</v>
      </c>
      <c r="BG151" s="168">
        <f t="shared" si="21"/>
        <v>0</v>
      </c>
      <c r="BH151" s="168">
        <f t="shared" si="22"/>
        <v>0</v>
      </c>
      <c r="BI151" s="168">
        <f t="shared" si="23"/>
        <v>0</v>
      </c>
      <c r="BJ151" s="14" t="s">
        <v>130</v>
      </c>
      <c r="BK151" s="169">
        <f t="shared" si="24"/>
        <v>0</v>
      </c>
      <c r="BL151" s="14" t="s">
        <v>158</v>
      </c>
      <c r="BM151" s="167" t="s">
        <v>392</v>
      </c>
    </row>
    <row r="152" spans="1:65" s="2" customFormat="1" ht="24.2" customHeight="1">
      <c r="A152" s="29"/>
      <c r="B152" s="121"/>
      <c r="C152" s="170" t="s">
        <v>217</v>
      </c>
      <c r="D152" s="170" t="s">
        <v>199</v>
      </c>
      <c r="E152" s="171" t="s">
        <v>393</v>
      </c>
      <c r="F152" s="172" t="s">
        <v>394</v>
      </c>
      <c r="G152" s="173" t="s">
        <v>202</v>
      </c>
      <c r="H152" s="174">
        <v>18</v>
      </c>
      <c r="I152" s="175"/>
      <c r="J152" s="174">
        <f t="shared" si="15"/>
        <v>0</v>
      </c>
      <c r="K152" s="176"/>
      <c r="L152" s="177"/>
      <c r="M152" s="178" t="s">
        <v>1</v>
      </c>
      <c r="N152" s="179" t="s">
        <v>40</v>
      </c>
      <c r="O152" s="55"/>
      <c r="P152" s="165">
        <f t="shared" si="16"/>
        <v>0</v>
      </c>
      <c r="Q152" s="165">
        <v>8.5000000000000006E-2</v>
      </c>
      <c r="R152" s="165">
        <f t="shared" si="17"/>
        <v>1.53</v>
      </c>
      <c r="S152" s="165">
        <v>0</v>
      </c>
      <c r="T152" s="166">
        <f t="shared" si="18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7" t="s">
        <v>185</v>
      </c>
      <c r="AT152" s="167" t="s">
        <v>199</v>
      </c>
      <c r="AU152" s="167" t="s">
        <v>130</v>
      </c>
      <c r="AY152" s="14" t="s">
        <v>152</v>
      </c>
      <c r="BE152" s="168">
        <f t="shared" si="19"/>
        <v>0</v>
      </c>
      <c r="BF152" s="168">
        <f t="shared" si="20"/>
        <v>0</v>
      </c>
      <c r="BG152" s="168">
        <f t="shared" si="21"/>
        <v>0</v>
      </c>
      <c r="BH152" s="168">
        <f t="shared" si="22"/>
        <v>0</v>
      </c>
      <c r="BI152" s="168">
        <f t="shared" si="23"/>
        <v>0</v>
      </c>
      <c r="BJ152" s="14" t="s">
        <v>130</v>
      </c>
      <c r="BK152" s="169">
        <f t="shared" si="24"/>
        <v>0</v>
      </c>
      <c r="BL152" s="14" t="s">
        <v>158</v>
      </c>
      <c r="BM152" s="167" t="s">
        <v>395</v>
      </c>
    </row>
    <row r="153" spans="1:65" s="2" customFormat="1" ht="24.2" customHeight="1">
      <c r="A153" s="29"/>
      <c r="B153" s="121"/>
      <c r="C153" s="156" t="s">
        <v>221</v>
      </c>
      <c r="D153" s="156" t="s">
        <v>154</v>
      </c>
      <c r="E153" s="157" t="s">
        <v>205</v>
      </c>
      <c r="F153" s="158" t="s">
        <v>206</v>
      </c>
      <c r="G153" s="159" t="s">
        <v>162</v>
      </c>
      <c r="H153" s="160">
        <v>0.57999999999999996</v>
      </c>
      <c r="I153" s="161"/>
      <c r="J153" s="160">
        <f t="shared" si="15"/>
        <v>0</v>
      </c>
      <c r="K153" s="162"/>
      <c r="L153" s="30"/>
      <c r="M153" s="163" t="s">
        <v>1</v>
      </c>
      <c r="N153" s="164" t="s">
        <v>40</v>
      </c>
      <c r="O153" s="55"/>
      <c r="P153" s="165">
        <f t="shared" si="16"/>
        <v>0</v>
      </c>
      <c r="Q153" s="165">
        <v>2.2151299999999998</v>
      </c>
      <c r="R153" s="165">
        <f t="shared" si="17"/>
        <v>1.2847753999999998</v>
      </c>
      <c r="S153" s="165">
        <v>0</v>
      </c>
      <c r="T153" s="166">
        <f t="shared" si="18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7" t="s">
        <v>158</v>
      </c>
      <c r="AT153" s="167" t="s">
        <v>154</v>
      </c>
      <c r="AU153" s="167" t="s">
        <v>130</v>
      </c>
      <c r="AY153" s="14" t="s">
        <v>152</v>
      </c>
      <c r="BE153" s="168">
        <f t="shared" si="19"/>
        <v>0</v>
      </c>
      <c r="BF153" s="168">
        <f t="shared" si="20"/>
        <v>0</v>
      </c>
      <c r="BG153" s="168">
        <f t="shared" si="21"/>
        <v>0</v>
      </c>
      <c r="BH153" s="168">
        <f t="shared" si="22"/>
        <v>0</v>
      </c>
      <c r="BI153" s="168">
        <f t="shared" si="23"/>
        <v>0</v>
      </c>
      <c r="BJ153" s="14" t="s">
        <v>130</v>
      </c>
      <c r="BK153" s="169">
        <f t="shared" si="24"/>
        <v>0</v>
      </c>
      <c r="BL153" s="14" t="s">
        <v>158</v>
      </c>
      <c r="BM153" s="167" t="s">
        <v>396</v>
      </c>
    </row>
    <row r="154" spans="1:65" s="2" customFormat="1" ht="24.2" customHeight="1">
      <c r="A154" s="29"/>
      <c r="B154" s="121"/>
      <c r="C154" s="156" t="s">
        <v>227</v>
      </c>
      <c r="D154" s="156" t="s">
        <v>154</v>
      </c>
      <c r="E154" s="157" t="s">
        <v>397</v>
      </c>
      <c r="F154" s="158" t="s">
        <v>398</v>
      </c>
      <c r="G154" s="159" t="s">
        <v>196</v>
      </c>
      <c r="H154" s="160">
        <v>36</v>
      </c>
      <c r="I154" s="161"/>
      <c r="J154" s="160">
        <f t="shared" si="15"/>
        <v>0</v>
      </c>
      <c r="K154" s="162"/>
      <c r="L154" s="30"/>
      <c r="M154" s="163" t="s">
        <v>1</v>
      </c>
      <c r="N154" s="164" t="s">
        <v>40</v>
      </c>
      <c r="O154" s="55"/>
      <c r="P154" s="165">
        <f t="shared" si="16"/>
        <v>0</v>
      </c>
      <c r="Q154" s="165">
        <v>0</v>
      </c>
      <c r="R154" s="165">
        <f t="shared" si="17"/>
        <v>0</v>
      </c>
      <c r="S154" s="165">
        <v>0</v>
      </c>
      <c r="T154" s="166">
        <f t="shared" si="18"/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67" t="s">
        <v>158</v>
      </c>
      <c r="AT154" s="167" t="s">
        <v>154</v>
      </c>
      <c r="AU154" s="167" t="s">
        <v>130</v>
      </c>
      <c r="AY154" s="14" t="s">
        <v>152</v>
      </c>
      <c r="BE154" s="168">
        <f t="shared" si="19"/>
        <v>0</v>
      </c>
      <c r="BF154" s="168">
        <f t="shared" si="20"/>
        <v>0</v>
      </c>
      <c r="BG154" s="168">
        <f t="shared" si="21"/>
        <v>0</v>
      </c>
      <c r="BH154" s="168">
        <f t="shared" si="22"/>
        <v>0</v>
      </c>
      <c r="BI154" s="168">
        <f t="shared" si="23"/>
        <v>0</v>
      </c>
      <c r="BJ154" s="14" t="s">
        <v>130</v>
      </c>
      <c r="BK154" s="169">
        <f t="shared" si="24"/>
        <v>0</v>
      </c>
      <c r="BL154" s="14" t="s">
        <v>158</v>
      </c>
      <c r="BM154" s="167" t="s">
        <v>399</v>
      </c>
    </row>
    <row r="155" spans="1:65" s="2" customFormat="1" ht="24.2" customHeight="1">
      <c r="A155" s="29"/>
      <c r="B155" s="121"/>
      <c r="C155" s="156" t="s">
        <v>268</v>
      </c>
      <c r="D155" s="156" t="s">
        <v>154</v>
      </c>
      <c r="E155" s="157" t="s">
        <v>281</v>
      </c>
      <c r="F155" s="158" t="s">
        <v>282</v>
      </c>
      <c r="G155" s="159" t="s">
        <v>196</v>
      </c>
      <c r="H155" s="160">
        <v>36</v>
      </c>
      <c r="I155" s="161"/>
      <c r="J155" s="160">
        <f t="shared" si="15"/>
        <v>0</v>
      </c>
      <c r="K155" s="162"/>
      <c r="L155" s="30"/>
      <c r="M155" s="163" t="s">
        <v>1</v>
      </c>
      <c r="N155" s="164" t="s">
        <v>40</v>
      </c>
      <c r="O155" s="55"/>
      <c r="P155" s="165">
        <f t="shared" si="16"/>
        <v>0</v>
      </c>
      <c r="Q155" s="165">
        <v>0</v>
      </c>
      <c r="R155" s="165">
        <f t="shared" si="17"/>
        <v>0</v>
      </c>
      <c r="S155" s="165">
        <v>0</v>
      </c>
      <c r="T155" s="166">
        <f t="shared" si="18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7" t="s">
        <v>158</v>
      </c>
      <c r="AT155" s="167" t="s">
        <v>154</v>
      </c>
      <c r="AU155" s="167" t="s">
        <v>130</v>
      </c>
      <c r="AY155" s="14" t="s">
        <v>152</v>
      </c>
      <c r="BE155" s="168">
        <f t="shared" si="19"/>
        <v>0</v>
      </c>
      <c r="BF155" s="168">
        <f t="shared" si="20"/>
        <v>0</v>
      </c>
      <c r="BG155" s="168">
        <f t="shared" si="21"/>
        <v>0</v>
      </c>
      <c r="BH155" s="168">
        <f t="shared" si="22"/>
        <v>0</v>
      </c>
      <c r="BI155" s="168">
        <f t="shared" si="23"/>
        <v>0</v>
      </c>
      <c r="BJ155" s="14" t="s">
        <v>130</v>
      </c>
      <c r="BK155" s="169">
        <f t="shared" si="24"/>
        <v>0</v>
      </c>
      <c r="BL155" s="14" t="s">
        <v>158</v>
      </c>
      <c r="BM155" s="167" t="s">
        <v>400</v>
      </c>
    </row>
    <row r="156" spans="1:65" s="2" customFormat="1" ht="24.2" customHeight="1">
      <c r="A156" s="29"/>
      <c r="B156" s="121"/>
      <c r="C156" s="156" t="s">
        <v>271</v>
      </c>
      <c r="D156" s="156" t="s">
        <v>154</v>
      </c>
      <c r="E156" s="157" t="s">
        <v>401</v>
      </c>
      <c r="F156" s="158" t="s">
        <v>402</v>
      </c>
      <c r="G156" s="159" t="s">
        <v>196</v>
      </c>
      <c r="H156" s="160">
        <v>24</v>
      </c>
      <c r="I156" s="161"/>
      <c r="J156" s="160">
        <f t="shared" si="15"/>
        <v>0</v>
      </c>
      <c r="K156" s="162"/>
      <c r="L156" s="30"/>
      <c r="M156" s="163" t="s">
        <v>1</v>
      </c>
      <c r="N156" s="164" t="s">
        <v>40</v>
      </c>
      <c r="O156" s="55"/>
      <c r="P156" s="165">
        <f t="shared" si="16"/>
        <v>0</v>
      </c>
      <c r="Q156" s="165">
        <v>6.9999999999999994E-5</v>
      </c>
      <c r="R156" s="165">
        <f t="shared" si="17"/>
        <v>1.6799999999999999E-3</v>
      </c>
      <c r="S156" s="165">
        <v>0</v>
      </c>
      <c r="T156" s="166">
        <f t="shared" si="18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67" t="s">
        <v>158</v>
      </c>
      <c r="AT156" s="167" t="s">
        <v>154</v>
      </c>
      <c r="AU156" s="167" t="s">
        <v>130</v>
      </c>
      <c r="AY156" s="14" t="s">
        <v>152</v>
      </c>
      <c r="BE156" s="168">
        <f t="shared" si="19"/>
        <v>0</v>
      </c>
      <c r="BF156" s="168">
        <f t="shared" si="20"/>
        <v>0</v>
      </c>
      <c r="BG156" s="168">
        <f t="shared" si="21"/>
        <v>0</v>
      </c>
      <c r="BH156" s="168">
        <f t="shared" si="22"/>
        <v>0</v>
      </c>
      <c r="BI156" s="168">
        <f t="shared" si="23"/>
        <v>0</v>
      </c>
      <c r="BJ156" s="14" t="s">
        <v>130</v>
      </c>
      <c r="BK156" s="169">
        <f t="shared" si="24"/>
        <v>0</v>
      </c>
      <c r="BL156" s="14" t="s">
        <v>158</v>
      </c>
      <c r="BM156" s="167" t="s">
        <v>403</v>
      </c>
    </row>
    <row r="157" spans="1:65" s="2" customFormat="1" ht="24.2" customHeight="1">
      <c r="A157" s="29"/>
      <c r="B157" s="121"/>
      <c r="C157" s="156" t="s">
        <v>7</v>
      </c>
      <c r="D157" s="156" t="s">
        <v>154</v>
      </c>
      <c r="E157" s="157" t="s">
        <v>285</v>
      </c>
      <c r="F157" s="158" t="s">
        <v>286</v>
      </c>
      <c r="G157" s="159" t="s">
        <v>157</v>
      </c>
      <c r="H157" s="160">
        <v>1876</v>
      </c>
      <c r="I157" s="161"/>
      <c r="J157" s="160">
        <f t="shared" si="15"/>
        <v>0</v>
      </c>
      <c r="K157" s="162"/>
      <c r="L157" s="30"/>
      <c r="M157" s="163" t="s">
        <v>1</v>
      </c>
      <c r="N157" s="164" t="s">
        <v>40</v>
      </c>
      <c r="O157" s="55"/>
      <c r="P157" s="165">
        <f t="shared" si="16"/>
        <v>0</v>
      </c>
      <c r="Q157" s="165">
        <v>0</v>
      </c>
      <c r="R157" s="165">
        <f t="shared" si="17"/>
        <v>0</v>
      </c>
      <c r="S157" s="165">
        <v>0</v>
      </c>
      <c r="T157" s="166">
        <f t="shared" si="18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67" t="s">
        <v>158</v>
      </c>
      <c r="AT157" s="167" t="s">
        <v>154</v>
      </c>
      <c r="AU157" s="167" t="s">
        <v>130</v>
      </c>
      <c r="AY157" s="14" t="s">
        <v>152</v>
      </c>
      <c r="BE157" s="168">
        <f t="shared" si="19"/>
        <v>0</v>
      </c>
      <c r="BF157" s="168">
        <f t="shared" si="20"/>
        <v>0</v>
      </c>
      <c r="BG157" s="168">
        <f t="shared" si="21"/>
        <v>0</v>
      </c>
      <c r="BH157" s="168">
        <f t="shared" si="22"/>
        <v>0</v>
      </c>
      <c r="BI157" s="168">
        <f t="shared" si="23"/>
        <v>0</v>
      </c>
      <c r="BJ157" s="14" t="s">
        <v>130</v>
      </c>
      <c r="BK157" s="169">
        <f t="shared" si="24"/>
        <v>0</v>
      </c>
      <c r="BL157" s="14" t="s">
        <v>158</v>
      </c>
      <c r="BM157" s="167" t="s">
        <v>404</v>
      </c>
    </row>
    <row r="158" spans="1:65" s="2" customFormat="1" ht="24.2" customHeight="1">
      <c r="A158" s="29"/>
      <c r="B158" s="121"/>
      <c r="C158" s="156" t="s">
        <v>276</v>
      </c>
      <c r="D158" s="156" t="s">
        <v>154</v>
      </c>
      <c r="E158" s="157" t="s">
        <v>213</v>
      </c>
      <c r="F158" s="158" t="s">
        <v>214</v>
      </c>
      <c r="G158" s="159" t="s">
        <v>215</v>
      </c>
      <c r="H158" s="160">
        <v>212.73400000000001</v>
      </c>
      <c r="I158" s="161"/>
      <c r="J158" s="160">
        <f t="shared" si="15"/>
        <v>0</v>
      </c>
      <c r="K158" s="162"/>
      <c r="L158" s="30"/>
      <c r="M158" s="163" t="s">
        <v>1</v>
      </c>
      <c r="N158" s="164" t="s">
        <v>40</v>
      </c>
      <c r="O158" s="55"/>
      <c r="P158" s="165">
        <f t="shared" si="16"/>
        <v>0</v>
      </c>
      <c r="Q158" s="165">
        <v>0</v>
      </c>
      <c r="R158" s="165">
        <f t="shared" si="17"/>
        <v>0</v>
      </c>
      <c r="S158" s="165">
        <v>0</v>
      </c>
      <c r="T158" s="166">
        <f t="shared" si="18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67" t="s">
        <v>158</v>
      </c>
      <c r="AT158" s="167" t="s">
        <v>154</v>
      </c>
      <c r="AU158" s="167" t="s">
        <v>130</v>
      </c>
      <c r="AY158" s="14" t="s">
        <v>152</v>
      </c>
      <c r="BE158" s="168">
        <f t="shared" si="19"/>
        <v>0</v>
      </c>
      <c r="BF158" s="168">
        <f t="shared" si="20"/>
        <v>0</v>
      </c>
      <c r="BG158" s="168">
        <f t="shared" si="21"/>
        <v>0</v>
      </c>
      <c r="BH158" s="168">
        <f t="shared" si="22"/>
        <v>0</v>
      </c>
      <c r="BI158" s="168">
        <f t="shared" si="23"/>
        <v>0</v>
      </c>
      <c r="BJ158" s="14" t="s">
        <v>130</v>
      </c>
      <c r="BK158" s="169">
        <f t="shared" si="24"/>
        <v>0</v>
      </c>
      <c r="BL158" s="14" t="s">
        <v>158</v>
      </c>
      <c r="BM158" s="167" t="s">
        <v>405</v>
      </c>
    </row>
    <row r="159" spans="1:65" s="2" customFormat="1" ht="24.2" customHeight="1">
      <c r="A159" s="29"/>
      <c r="B159" s="121"/>
      <c r="C159" s="156" t="s">
        <v>278</v>
      </c>
      <c r="D159" s="156" t="s">
        <v>154</v>
      </c>
      <c r="E159" s="157" t="s">
        <v>218</v>
      </c>
      <c r="F159" s="158" t="s">
        <v>219</v>
      </c>
      <c r="G159" s="159" t="s">
        <v>215</v>
      </c>
      <c r="H159" s="160">
        <v>212.73400000000001</v>
      </c>
      <c r="I159" s="161"/>
      <c r="J159" s="160">
        <f t="shared" si="15"/>
        <v>0</v>
      </c>
      <c r="K159" s="162"/>
      <c r="L159" s="30"/>
      <c r="M159" s="163" t="s">
        <v>1</v>
      </c>
      <c r="N159" s="164" t="s">
        <v>40</v>
      </c>
      <c r="O159" s="55"/>
      <c r="P159" s="165">
        <f t="shared" si="16"/>
        <v>0</v>
      </c>
      <c r="Q159" s="165">
        <v>0</v>
      </c>
      <c r="R159" s="165">
        <f t="shared" si="17"/>
        <v>0</v>
      </c>
      <c r="S159" s="165">
        <v>0</v>
      </c>
      <c r="T159" s="166">
        <f t="shared" si="18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67" t="s">
        <v>158</v>
      </c>
      <c r="AT159" s="167" t="s">
        <v>154</v>
      </c>
      <c r="AU159" s="167" t="s">
        <v>130</v>
      </c>
      <c r="AY159" s="14" t="s">
        <v>152</v>
      </c>
      <c r="BE159" s="168">
        <f t="shared" si="19"/>
        <v>0</v>
      </c>
      <c r="BF159" s="168">
        <f t="shared" si="20"/>
        <v>0</v>
      </c>
      <c r="BG159" s="168">
        <f t="shared" si="21"/>
        <v>0</v>
      </c>
      <c r="BH159" s="168">
        <f t="shared" si="22"/>
        <v>0</v>
      </c>
      <c r="BI159" s="168">
        <f t="shared" si="23"/>
        <v>0</v>
      </c>
      <c r="BJ159" s="14" t="s">
        <v>130</v>
      </c>
      <c r="BK159" s="169">
        <f t="shared" si="24"/>
        <v>0</v>
      </c>
      <c r="BL159" s="14" t="s">
        <v>158</v>
      </c>
      <c r="BM159" s="167" t="s">
        <v>406</v>
      </c>
    </row>
    <row r="160" spans="1:65" s="2" customFormat="1" ht="24.2" customHeight="1">
      <c r="A160" s="29"/>
      <c r="B160" s="121"/>
      <c r="C160" s="156" t="s">
        <v>280</v>
      </c>
      <c r="D160" s="156" t="s">
        <v>154</v>
      </c>
      <c r="E160" s="157" t="s">
        <v>222</v>
      </c>
      <c r="F160" s="158" t="s">
        <v>223</v>
      </c>
      <c r="G160" s="159" t="s">
        <v>215</v>
      </c>
      <c r="H160" s="160">
        <v>212.73400000000001</v>
      </c>
      <c r="I160" s="161"/>
      <c r="J160" s="160">
        <f t="shared" si="15"/>
        <v>0</v>
      </c>
      <c r="K160" s="162"/>
      <c r="L160" s="30"/>
      <c r="M160" s="163" t="s">
        <v>1</v>
      </c>
      <c r="N160" s="164" t="s">
        <v>40</v>
      </c>
      <c r="O160" s="55"/>
      <c r="P160" s="165">
        <f t="shared" si="16"/>
        <v>0</v>
      </c>
      <c r="Q160" s="165">
        <v>0</v>
      </c>
      <c r="R160" s="165">
        <f t="shared" si="17"/>
        <v>0</v>
      </c>
      <c r="S160" s="165">
        <v>0</v>
      </c>
      <c r="T160" s="166">
        <f t="shared" si="18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67" t="s">
        <v>158</v>
      </c>
      <c r="AT160" s="167" t="s">
        <v>154</v>
      </c>
      <c r="AU160" s="167" t="s">
        <v>130</v>
      </c>
      <c r="AY160" s="14" t="s">
        <v>152</v>
      </c>
      <c r="BE160" s="168">
        <f t="shared" si="19"/>
        <v>0</v>
      </c>
      <c r="BF160" s="168">
        <f t="shared" si="20"/>
        <v>0</v>
      </c>
      <c r="BG160" s="168">
        <f t="shared" si="21"/>
        <v>0</v>
      </c>
      <c r="BH160" s="168">
        <f t="shared" si="22"/>
        <v>0</v>
      </c>
      <c r="BI160" s="168">
        <f t="shared" si="23"/>
        <v>0</v>
      </c>
      <c r="BJ160" s="14" t="s">
        <v>130</v>
      </c>
      <c r="BK160" s="169">
        <f t="shared" si="24"/>
        <v>0</v>
      </c>
      <c r="BL160" s="14" t="s">
        <v>158</v>
      </c>
      <c r="BM160" s="167" t="s">
        <v>407</v>
      </c>
    </row>
    <row r="161" spans="1:65" s="12" customFormat="1" ht="22.9" customHeight="1">
      <c r="B161" s="143"/>
      <c r="D161" s="144" t="s">
        <v>73</v>
      </c>
      <c r="E161" s="154" t="s">
        <v>225</v>
      </c>
      <c r="F161" s="154" t="s">
        <v>226</v>
      </c>
      <c r="I161" s="146"/>
      <c r="J161" s="155">
        <f>BK161</f>
        <v>0</v>
      </c>
      <c r="L161" s="143"/>
      <c r="M161" s="148"/>
      <c r="N161" s="149"/>
      <c r="O161" s="149"/>
      <c r="P161" s="150">
        <f>P162</f>
        <v>0</v>
      </c>
      <c r="Q161" s="149"/>
      <c r="R161" s="150">
        <f>R162</f>
        <v>0</v>
      </c>
      <c r="S161" s="149"/>
      <c r="T161" s="151">
        <f>T162</f>
        <v>0</v>
      </c>
      <c r="AR161" s="144" t="s">
        <v>82</v>
      </c>
      <c r="AT161" s="152" t="s">
        <v>73</v>
      </c>
      <c r="AU161" s="152" t="s">
        <v>82</v>
      </c>
      <c r="AY161" s="144" t="s">
        <v>152</v>
      </c>
      <c r="BK161" s="153">
        <f>BK162</f>
        <v>0</v>
      </c>
    </row>
    <row r="162" spans="1:65" s="2" customFormat="1" ht="24.2" customHeight="1">
      <c r="A162" s="29"/>
      <c r="B162" s="121"/>
      <c r="C162" s="156" t="s">
        <v>284</v>
      </c>
      <c r="D162" s="156" t="s">
        <v>154</v>
      </c>
      <c r="E162" s="157" t="s">
        <v>228</v>
      </c>
      <c r="F162" s="158" t="s">
        <v>229</v>
      </c>
      <c r="G162" s="159" t="s">
        <v>215</v>
      </c>
      <c r="H162" s="160">
        <v>295.95400000000001</v>
      </c>
      <c r="I162" s="161"/>
      <c r="J162" s="160">
        <f>ROUND(I162*H162,3)</f>
        <v>0</v>
      </c>
      <c r="K162" s="162"/>
      <c r="L162" s="30"/>
      <c r="M162" s="180" t="s">
        <v>1</v>
      </c>
      <c r="N162" s="181" t="s">
        <v>40</v>
      </c>
      <c r="O162" s="182"/>
      <c r="P162" s="183">
        <f>O162*H162</f>
        <v>0</v>
      </c>
      <c r="Q162" s="183">
        <v>0</v>
      </c>
      <c r="R162" s="183">
        <f>Q162*H162</f>
        <v>0</v>
      </c>
      <c r="S162" s="183">
        <v>0</v>
      </c>
      <c r="T162" s="184">
        <f>S162*H162</f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67" t="s">
        <v>158</v>
      </c>
      <c r="AT162" s="167" t="s">
        <v>154</v>
      </c>
      <c r="AU162" s="167" t="s">
        <v>130</v>
      </c>
      <c r="AY162" s="14" t="s">
        <v>152</v>
      </c>
      <c r="BE162" s="168">
        <f>IF(N162="základná",J162,0)</f>
        <v>0</v>
      </c>
      <c r="BF162" s="168">
        <f>IF(N162="znížená",J162,0)</f>
        <v>0</v>
      </c>
      <c r="BG162" s="168">
        <f>IF(N162="zákl. prenesená",J162,0)</f>
        <v>0</v>
      </c>
      <c r="BH162" s="168">
        <f>IF(N162="zníž. prenesená",J162,0)</f>
        <v>0</v>
      </c>
      <c r="BI162" s="168">
        <f>IF(N162="nulová",J162,0)</f>
        <v>0</v>
      </c>
      <c r="BJ162" s="14" t="s">
        <v>130</v>
      </c>
      <c r="BK162" s="169">
        <f>ROUND(I162*H162,3)</f>
        <v>0</v>
      </c>
      <c r="BL162" s="14" t="s">
        <v>158</v>
      </c>
      <c r="BM162" s="167" t="s">
        <v>408</v>
      </c>
    </row>
    <row r="163" spans="1:65" s="2" customFormat="1" ht="6.95" customHeight="1">
      <c r="A163" s="29"/>
      <c r="B163" s="44"/>
      <c r="C163" s="45"/>
      <c r="D163" s="45"/>
      <c r="E163" s="45"/>
      <c r="F163" s="45"/>
      <c r="G163" s="45"/>
      <c r="H163" s="45"/>
      <c r="I163" s="45"/>
      <c r="J163" s="45"/>
      <c r="K163" s="45"/>
      <c r="L163" s="30"/>
      <c r="M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</row>
  </sheetData>
  <autoFilter ref="C131:K162"/>
  <mergeCells count="14">
    <mergeCell ref="D110:F110"/>
    <mergeCell ref="E122:H122"/>
    <mergeCell ref="E124:H124"/>
    <mergeCell ref="L2:V2"/>
    <mergeCell ref="E87:H87"/>
    <mergeCell ref="D106:F106"/>
    <mergeCell ref="D107:F107"/>
    <mergeCell ref="D108:F108"/>
    <mergeCell ref="D109:F109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11</vt:i4>
      </vt:variant>
      <vt:variant>
        <vt:lpstr>Pomenované rozsahy</vt:lpstr>
      </vt:variant>
      <vt:variant>
        <vt:i4>22</vt:i4>
      </vt:variant>
    </vt:vector>
  </HeadingPairs>
  <TitlesOfParts>
    <vt:vector size="33" baseType="lpstr">
      <vt:lpstr>Rekapitulácia stavby</vt:lpstr>
      <vt:lpstr>01 - Rekonštrukcia  spevn...</vt:lpstr>
      <vt:lpstr>02 - Rekonštrukcia  chodn...</vt:lpstr>
      <vt:lpstr>03 - Ulica Kukučínova -  ...</vt:lpstr>
      <vt:lpstr>04 - Ulica Košicka -  cho...</vt:lpstr>
      <vt:lpstr>05 - Ulica Košicka -  cho...</vt:lpstr>
      <vt:lpstr>06 - Ulica Parkova -  cho...</vt:lpstr>
      <vt:lpstr>07 - Ulica Parkova  -  ch...</vt:lpstr>
      <vt:lpstr>08 - Rekonštrukcia  chodn...</vt:lpstr>
      <vt:lpstr>09 - Ulica Berehovská - r...</vt:lpstr>
      <vt:lpstr>10 - Ulica Kutnohorská - ...</vt:lpstr>
      <vt:lpstr>'01 - Rekonštrukcia  spevn...'!Názvy_tlače</vt:lpstr>
      <vt:lpstr>'02 - Rekonštrukcia  chodn...'!Názvy_tlače</vt:lpstr>
      <vt:lpstr>'03 - Ulica Kukučínova -  ...'!Názvy_tlače</vt:lpstr>
      <vt:lpstr>'04 - Ulica Košicka -  cho...'!Názvy_tlače</vt:lpstr>
      <vt:lpstr>'05 - Ulica Košicka -  cho...'!Názvy_tlače</vt:lpstr>
      <vt:lpstr>'06 - Ulica Parkova -  cho...'!Názvy_tlače</vt:lpstr>
      <vt:lpstr>'07 - Ulica Parkova  -  ch...'!Názvy_tlače</vt:lpstr>
      <vt:lpstr>'08 - Rekonštrukcia  chodn...'!Názvy_tlače</vt:lpstr>
      <vt:lpstr>'09 - Ulica Berehovská - r...'!Názvy_tlače</vt:lpstr>
      <vt:lpstr>'10 - Ulica Kutnohorská - ...'!Názvy_tlače</vt:lpstr>
      <vt:lpstr>'Rekapitulácia stavby'!Názvy_tlače</vt:lpstr>
      <vt:lpstr>'01 - Rekonštrukcia  spevn...'!Oblasť_tlače</vt:lpstr>
      <vt:lpstr>'02 - Rekonštrukcia  chodn...'!Oblasť_tlače</vt:lpstr>
      <vt:lpstr>'03 - Ulica Kukučínova -  ...'!Oblasť_tlače</vt:lpstr>
      <vt:lpstr>'04 - Ulica Košicka -  cho...'!Oblasť_tlače</vt:lpstr>
      <vt:lpstr>'05 - Ulica Košicka -  cho...'!Oblasť_tlače</vt:lpstr>
      <vt:lpstr>'06 - Ulica Parkova -  cho...'!Oblasť_tlače</vt:lpstr>
      <vt:lpstr>'07 - Ulica Parkova  -  ch...'!Oblasť_tlače</vt:lpstr>
      <vt:lpstr>'08 - Rekonštrukcia  chodn...'!Oblasť_tlače</vt:lpstr>
      <vt:lpstr>'09 - Ulica Berehovská - r...'!Oblasť_tlače</vt:lpstr>
      <vt:lpstr>'10 - Ulica Kutnohorská - 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Valéria MAĎAROVÁ</cp:lastModifiedBy>
  <dcterms:created xsi:type="dcterms:W3CDTF">2020-09-28T08:55:20Z</dcterms:created>
  <dcterms:modified xsi:type="dcterms:W3CDTF">2020-09-29T12:54:58Z</dcterms:modified>
</cp:coreProperties>
</file>