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aaaaaaamarec\"/>
    </mc:Choice>
  </mc:AlternateContent>
  <bookViews>
    <workbookView xWindow="0" yWindow="0" windowWidth="0" windowHeight="0"/>
  </bookViews>
  <sheets>
    <sheet name="Rekapitulácia stavby" sheetId="1" r:id="rId1"/>
    <sheet name="01 - SO 01 Ihrisko pre ka..." sheetId="2" r:id="rId2"/>
    <sheet name="02 - SO 02 Ihrisko pre ka..." sheetId="3" r:id="rId3"/>
    <sheet name="04 - SO 04 Asfaltove ihri..." sheetId="4" r:id="rId4"/>
    <sheet name="05 - SO 05 Príjazdová kom..." sheetId="5" r:id="rId5"/>
    <sheet name="08 - SO 08 Oporný murik, ..." sheetId="6" r:id="rId6"/>
  </sheets>
  <definedNames>
    <definedName name="_xlnm.Print_Area" localSheetId="0">'Rekapitulácia stavby'!$D$4:$AO$76,'Rekapitulácia stavby'!$C$82:$AQ$100</definedName>
    <definedName name="_xlnm.Print_Titles" localSheetId="0">'Rekapitulácia stavby'!$92:$92</definedName>
    <definedName name="_xlnm._FilterDatabase" localSheetId="1" hidden="1">'01 - SO 01 Ihrisko pre ka...'!$C$133:$K$168</definedName>
    <definedName name="_xlnm.Print_Area" localSheetId="1">'01 - SO 01 Ihrisko pre ka...'!$C$4:$J$76,'01 - SO 01 Ihrisko pre ka...'!$C$82:$J$115,'01 - SO 01 Ihrisko pre ka...'!$C$121:$J$168</definedName>
    <definedName name="_xlnm.Print_Titles" localSheetId="1">'01 - SO 01 Ihrisko pre ka...'!$133:$133</definedName>
    <definedName name="_xlnm._FilterDatabase" localSheetId="2" hidden="1">'02 - SO 02 Ihrisko pre ka...'!$C$133:$K$171</definedName>
    <definedName name="_xlnm.Print_Area" localSheetId="2">'02 - SO 02 Ihrisko pre ka...'!$C$4:$J$76,'02 - SO 02 Ihrisko pre ka...'!$C$82:$J$115,'02 - SO 02 Ihrisko pre ka...'!$C$121:$J$171</definedName>
    <definedName name="_xlnm.Print_Titles" localSheetId="2">'02 - SO 02 Ihrisko pre ka...'!$133:$133</definedName>
    <definedName name="_xlnm._FilterDatabase" localSheetId="3" hidden="1">'04 - SO 04 Asfaltove ihri...'!$C$130:$K$142</definedName>
    <definedName name="_xlnm.Print_Area" localSheetId="3">'04 - SO 04 Asfaltove ihri...'!$C$4:$J$76,'04 - SO 04 Asfaltove ihri...'!$C$82:$J$112,'04 - SO 04 Asfaltove ihri...'!$C$118:$J$142</definedName>
    <definedName name="_xlnm.Print_Titles" localSheetId="3">'04 - SO 04 Asfaltove ihri...'!$130:$130</definedName>
    <definedName name="_xlnm._FilterDatabase" localSheetId="4" hidden="1">'05 - SO 05 Príjazdová kom...'!$C$130:$K$149</definedName>
    <definedName name="_xlnm.Print_Area" localSheetId="4">'05 - SO 05 Príjazdová kom...'!$C$4:$J$76,'05 - SO 05 Príjazdová kom...'!$C$82:$J$112,'05 - SO 05 Príjazdová kom...'!$C$118:$J$149</definedName>
    <definedName name="_xlnm.Print_Titles" localSheetId="4">'05 - SO 05 Príjazdová kom...'!$130:$130</definedName>
    <definedName name="_xlnm._FilterDatabase" localSheetId="5" hidden="1">'08 - SO 08 Oporný murik, ...'!$C$134:$K$161</definedName>
    <definedName name="_xlnm.Print_Area" localSheetId="5">'08 - SO 08 Oporný murik, ...'!$C$4:$J$76,'08 - SO 08 Oporný murik, ...'!$C$82:$J$116,'08 - SO 08 Oporný murik, ...'!$C$122:$J$161</definedName>
    <definedName name="_xlnm.Print_Titles" localSheetId="5">'08 - SO 08 Oporný murik, ...'!$134:$134</definedName>
  </definedNames>
  <calcPr/>
</workbook>
</file>

<file path=xl/calcChain.xml><?xml version="1.0" encoding="utf-8"?>
<calcChain xmlns="http://schemas.openxmlformats.org/spreadsheetml/2006/main">
  <c i="6" l="1" r="J39"/>
  <c r="J38"/>
  <c i="1" r="AY99"/>
  <c i="6" r="J37"/>
  <c i="1" r="AX99"/>
  <c i="6"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48"/>
  <c r="BH148"/>
  <c r="BG148"/>
  <c r="BE148"/>
  <c r="T148"/>
  <c r="T147"/>
  <c r="R148"/>
  <c r="R147"/>
  <c r="P148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2"/>
  <c r="BH142"/>
  <c r="BG142"/>
  <c r="BE142"/>
  <c r="T142"/>
  <c r="T141"/>
  <c r="R142"/>
  <c r="R141"/>
  <c r="P142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F131"/>
  <c r="F129"/>
  <c r="E127"/>
  <c r="BI114"/>
  <c r="BH114"/>
  <c r="BG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F91"/>
  <c r="F89"/>
  <c r="E87"/>
  <c r="J24"/>
  <c r="E24"/>
  <c r="J132"/>
  <c r="J23"/>
  <c r="J21"/>
  <c r="E21"/>
  <c r="J131"/>
  <c r="J20"/>
  <c r="J18"/>
  <c r="E18"/>
  <c r="F132"/>
  <c r="J17"/>
  <c r="J12"/>
  <c r="J129"/>
  <c r="E7"/>
  <c r="E125"/>
  <c i="5" r="J39"/>
  <c r="J38"/>
  <c i="1" r="AY98"/>
  <c i="5" r="J37"/>
  <c i="1" r="AX98"/>
  <c i="5" r="BI149"/>
  <c r="BH149"/>
  <c r="BG149"/>
  <c r="BE149"/>
  <c r="T149"/>
  <c r="T148"/>
  <c r="R149"/>
  <c r="R148"/>
  <c r="P149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F127"/>
  <c r="F125"/>
  <c r="E123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F91"/>
  <c r="F89"/>
  <c r="E87"/>
  <c r="J24"/>
  <c r="E24"/>
  <c r="J128"/>
  <c r="J23"/>
  <c r="J21"/>
  <c r="E21"/>
  <c r="J127"/>
  <c r="J20"/>
  <c r="J18"/>
  <c r="E18"/>
  <c r="F128"/>
  <c r="J17"/>
  <c r="J12"/>
  <c r="J125"/>
  <c r="E7"/>
  <c r="E121"/>
  <c i="4" r="J39"/>
  <c r="J38"/>
  <c i="1" r="AY97"/>
  <c i="4" r="J37"/>
  <c i="1" r="AX97"/>
  <c i="4" r="BI142"/>
  <c r="BH142"/>
  <c r="BG142"/>
  <c r="BE142"/>
  <c r="T142"/>
  <c r="T141"/>
  <c r="R142"/>
  <c r="R141"/>
  <c r="P142"/>
  <c r="P141"/>
  <c r="BI140"/>
  <c r="BH140"/>
  <c r="BG140"/>
  <c r="BE140"/>
  <c r="T140"/>
  <c r="R140"/>
  <c r="P140"/>
  <c r="BI139"/>
  <c r="BH139"/>
  <c r="BG139"/>
  <c r="BE139"/>
  <c r="T139"/>
  <c r="R139"/>
  <c r="P139"/>
  <c r="BI137"/>
  <c r="BH137"/>
  <c r="BG137"/>
  <c r="BE137"/>
  <c r="T137"/>
  <c r="R137"/>
  <c r="P137"/>
  <c r="BI136"/>
  <c r="BH136"/>
  <c r="BG136"/>
  <c r="BE136"/>
  <c r="T136"/>
  <c r="R136"/>
  <c r="P136"/>
  <c r="BI134"/>
  <c r="BH134"/>
  <c r="BG134"/>
  <c r="BE134"/>
  <c r="T134"/>
  <c r="T133"/>
  <c r="R134"/>
  <c r="R133"/>
  <c r="P134"/>
  <c r="P133"/>
  <c r="F127"/>
  <c r="F125"/>
  <c r="E123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F91"/>
  <c r="F89"/>
  <c r="E87"/>
  <c r="J24"/>
  <c r="E24"/>
  <c r="J128"/>
  <c r="J23"/>
  <c r="J21"/>
  <c r="E21"/>
  <c r="J127"/>
  <c r="J20"/>
  <c r="J18"/>
  <c r="E18"/>
  <c r="F128"/>
  <c r="J17"/>
  <c r="J12"/>
  <c r="J125"/>
  <c r="E7"/>
  <c r="E121"/>
  <c i="3" r="J39"/>
  <c r="J38"/>
  <c i="1" r="AY96"/>
  <c i="3" r="J37"/>
  <c i="1" r="AX96"/>
  <c i="3" r="BI171"/>
  <c r="BH171"/>
  <c r="BG171"/>
  <c r="BE171"/>
  <c r="T171"/>
  <c r="T170"/>
  <c r="R171"/>
  <c r="R170"/>
  <c r="P171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T149"/>
  <c r="R150"/>
  <c r="R149"/>
  <c r="P150"/>
  <c r="P149"/>
  <c r="BI148"/>
  <c r="BH148"/>
  <c r="BG148"/>
  <c r="BE148"/>
  <c r="T148"/>
  <c r="R148"/>
  <c r="P148"/>
  <c r="BI147"/>
  <c r="BH147"/>
  <c r="BG147"/>
  <c r="BE147"/>
  <c r="T147"/>
  <c r="R147"/>
  <c r="P147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F130"/>
  <c r="F128"/>
  <c r="E126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F91"/>
  <c r="F89"/>
  <c r="E87"/>
  <c r="J24"/>
  <c r="E24"/>
  <c r="J131"/>
  <c r="J23"/>
  <c r="J21"/>
  <c r="E21"/>
  <c r="J130"/>
  <c r="J20"/>
  <c r="J18"/>
  <c r="E18"/>
  <c r="F92"/>
  <c r="J17"/>
  <c r="J12"/>
  <c r="J89"/>
  <c r="E7"/>
  <c r="E85"/>
  <c i="2" r="J39"/>
  <c r="J38"/>
  <c i="1" r="AY95"/>
  <c i="2" r="J37"/>
  <c i="1" r="AX95"/>
  <c i="2" r="BI168"/>
  <c r="BH168"/>
  <c r="BG168"/>
  <c r="BE168"/>
  <c r="T168"/>
  <c r="T167"/>
  <c r="R168"/>
  <c r="R167"/>
  <c r="P168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T147"/>
  <c r="R148"/>
  <c r="R147"/>
  <c r="P148"/>
  <c r="P147"/>
  <c r="BI146"/>
  <c r="BH146"/>
  <c r="BG146"/>
  <c r="BE146"/>
  <c r="T146"/>
  <c r="R146"/>
  <c r="P146"/>
  <c r="BI145"/>
  <c r="BH145"/>
  <c r="BG145"/>
  <c r="BE145"/>
  <c r="T145"/>
  <c r="R145"/>
  <c r="P145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F130"/>
  <c r="F128"/>
  <c r="E126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F91"/>
  <c r="F89"/>
  <c r="E87"/>
  <c r="J24"/>
  <c r="E24"/>
  <c r="J131"/>
  <c r="J23"/>
  <c r="J21"/>
  <c r="E21"/>
  <c r="J130"/>
  <c r="J20"/>
  <c r="J18"/>
  <c r="E18"/>
  <c r="F131"/>
  <c r="J17"/>
  <c r="J12"/>
  <c r="J128"/>
  <c r="E7"/>
  <c r="E124"/>
  <c i="1" r="L90"/>
  <c r="AM90"/>
  <c r="AM89"/>
  <c r="L89"/>
  <c r="AM87"/>
  <c r="L87"/>
  <c r="L85"/>
  <c r="L84"/>
  <c i="6" r="J161"/>
  <c r="BK160"/>
  <c r="BK159"/>
  <c i="3" r="BK171"/>
  <c r="J169"/>
  <c r="J168"/>
  <c r="J167"/>
  <c r="BK165"/>
  <c r="J164"/>
  <c r="J163"/>
  <c r="BK162"/>
  <c r="J161"/>
  <c r="J160"/>
  <c r="BK159"/>
  <c r="BK157"/>
  <c r="BK155"/>
  <c r="J154"/>
  <c r="J153"/>
  <c r="J152"/>
  <c r="BK150"/>
  <c r="J148"/>
  <c r="BK147"/>
  <c r="BK145"/>
  <c r="J144"/>
  <c r="J143"/>
  <c r="J142"/>
  <c r="J141"/>
  <c r="BK140"/>
  <c r="J138"/>
  <c r="J137"/>
  <c i="2" r="BK168"/>
  <c r="BK166"/>
  <c r="BK165"/>
  <c r="BK164"/>
  <c r="J162"/>
  <c r="J161"/>
  <c r="J160"/>
  <c r="BK159"/>
  <c r="J158"/>
  <c r="J157"/>
  <c r="J156"/>
  <c r="J155"/>
  <c r="J152"/>
  <c r="J150"/>
  <c r="J148"/>
  <c r="BK146"/>
  <c r="J145"/>
  <c r="BK143"/>
  <c r="J142"/>
  <c r="BK141"/>
  <c r="J140"/>
  <c r="BK139"/>
  <c r="J138"/>
  <c r="J137"/>
  <c i="6" r="BK161"/>
  <c r="J160"/>
  <c r="J159"/>
  <c r="BK157"/>
  <c r="BK156"/>
  <c r="J156"/>
  <c r="BK155"/>
  <c r="J155"/>
  <c r="BK153"/>
  <c r="J153"/>
  <c r="BK152"/>
  <c r="J152"/>
  <c r="BK151"/>
  <c r="J151"/>
  <c r="BK148"/>
  <c r="J148"/>
  <c r="BK146"/>
  <c r="J146"/>
  <c r="BK145"/>
  <c r="J145"/>
  <c r="BK144"/>
  <c r="J144"/>
  <c r="BK142"/>
  <c r="J142"/>
  <c r="BK140"/>
  <c r="J140"/>
  <c r="BK139"/>
  <c r="J139"/>
  <c r="BK138"/>
  <c r="J138"/>
  <c i="5" r="BK149"/>
  <c r="J149"/>
  <c r="BK147"/>
  <c r="J147"/>
  <c r="BK146"/>
  <c r="J146"/>
  <c r="BK145"/>
  <c r="J145"/>
  <c r="BK143"/>
  <c r="J143"/>
  <c r="BK142"/>
  <c r="J142"/>
  <c r="BK141"/>
  <c r="J141"/>
  <c r="BK140"/>
  <c r="J140"/>
  <c r="BK139"/>
  <c r="J139"/>
  <c r="BK137"/>
  <c r="J137"/>
  <c r="BK136"/>
  <c r="J136"/>
  <c r="BK135"/>
  <c r="J135"/>
  <c r="BK134"/>
  <c r="J134"/>
  <c i="4" r="BK142"/>
  <c r="J142"/>
  <c r="BK140"/>
  <c r="J140"/>
  <c r="BK139"/>
  <c r="J139"/>
  <c r="BK137"/>
  <c r="J137"/>
  <c r="BK136"/>
  <c r="J136"/>
  <c r="BK134"/>
  <c r="J134"/>
  <c i="3" r="J171"/>
  <c r="BK169"/>
  <c r="BK168"/>
  <c r="BK167"/>
  <c r="J165"/>
  <c r="BK164"/>
  <c r="BK163"/>
  <c r="J162"/>
  <c r="BK161"/>
  <c r="BK160"/>
  <c r="J159"/>
  <c r="BK158"/>
  <c r="J158"/>
  <c r="J157"/>
  <c r="J155"/>
  <c r="BK154"/>
  <c r="BK153"/>
  <c r="BK152"/>
  <c r="J150"/>
  <c r="BK148"/>
  <c r="J147"/>
  <c r="J145"/>
  <c r="BK144"/>
  <c r="BK143"/>
  <c r="BK142"/>
  <c r="BK141"/>
  <c r="J140"/>
  <c r="BK139"/>
  <c r="J139"/>
  <c r="BK138"/>
  <c r="BK137"/>
  <c i="2" r="J168"/>
  <c r="J166"/>
  <c r="J165"/>
  <c r="J164"/>
  <c r="BK162"/>
  <c r="BK161"/>
  <c r="BK160"/>
  <c r="J159"/>
  <c r="BK158"/>
  <c r="BK157"/>
  <c r="BK156"/>
  <c r="BK155"/>
  <c r="BK153"/>
  <c r="J153"/>
  <c r="BK152"/>
  <c r="BK151"/>
  <c r="J151"/>
  <c r="BK150"/>
  <c r="BK148"/>
  <c r="J146"/>
  <c r="BK145"/>
  <c r="J143"/>
  <c r="BK142"/>
  <c r="J141"/>
  <c r="BK140"/>
  <c r="J139"/>
  <c r="BK138"/>
  <c r="BK137"/>
  <c i="1" r="AS94"/>
  <c i="6" r="J157"/>
  <c i="2" l="1" r="BK136"/>
  <c r="J136"/>
  <c r="J98"/>
  <c r="P136"/>
  <c r="T136"/>
  <c r="P144"/>
  <c r="T144"/>
  <c r="BK149"/>
  <c r="J149"/>
  <c r="J101"/>
  <c r="R149"/>
  <c r="T149"/>
  <c r="P154"/>
  <c r="R154"/>
  <c r="BK163"/>
  <c r="J163"/>
  <c r="J103"/>
  <c r="P163"/>
  <c r="T163"/>
  <c i="3" r="BK136"/>
  <c r="J136"/>
  <c r="J98"/>
  <c r="P136"/>
  <c r="T136"/>
  <c r="BK146"/>
  <c r="J146"/>
  <c r="J99"/>
  <c r="P146"/>
  <c r="R146"/>
  <c r="T146"/>
  <c r="BK151"/>
  <c r="J151"/>
  <c r="J101"/>
  <c r="P151"/>
  <c r="R151"/>
  <c r="T151"/>
  <c r="BK156"/>
  <c r="J156"/>
  <c r="J102"/>
  <c r="P156"/>
  <c r="R156"/>
  <c r="T156"/>
  <c r="BK166"/>
  <c r="J166"/>
  <c r="J103"/>
  <c r="P166"/>
  <c r="R166"/>
  <c r="T166"/>
  <c i="4" r="BK135"/>
  <c r="J135"/>
  <c r="J99"/>
  <c r="P135"/>
  <c r="P132"/>
  <c r="P131"/>
  <c i="1" r="AU97"/>
  <c i="4" r="R135"/>
  <c r="R132"/>
  <c r="R131"/>
  <c r="T135"/>
  <c r="T132"/>
  <c r="T131"/>
  <c r="BK138"/>
  <c r="J138"/>
  <c r="J100"/>
  <c r="P138"/>
  <c r="R138"/>
  <c r="T138"/>
  <c i="5" r="BK133"/>
  <c r="J133"/>
  <c r="J98"/>
  <c r="P133"/>
  <c r="R133"/>
  <c r="T133"/>
  <c r="BK138"/>
  <c r="J138"/>
  <c r="J99"/>
  <c r="P138"/>
  <c r="R138"/>
  <c r="T138"/>
  <c r="BK144"/>
  <c r="J144"/>
  <c r="J100"/>
  <c r="P144"/>
  <c r="R144"/>
  <c r="T144"/>
  <c i="6" r="BK137"/>
  <c r="P137"/>
  <c r="T137"/>
  <c r="BK143"/>
  <c r="J143"/>
  <c r="J100"/>
  <c i="2" r="R136"/>
  <c r="BK144"/>
  <c r="J144"/>
  <c r="J99"/>
  <c r="R144"/>
  <c r="P149"/>
  <c r="BK154"/>
  <c r="J154"/>
  <c r="J102"/>
  <c r="T154"/>
  <c r="R163"/>
  <c i="3" r="R136"/>
  <c r="R135"/>
  <c r="R134"/>
  <c i="6" r="R137"/>
  <c r="P143"/>
  <c r="R143"/>
  <c r="T143"/>
  <c r="BK150"/>
  <c r="J150"/>
  <c r="J103"/>
  <c r="P150"/>
  <c r="R150"/>
  <c r="T150"/>
  <c r="BK154"/>
  <c r="J154"/>
  <c r="J104"/>
  <c r="P154"/>
  <c r="R154"/>
  <c r="T154"/>
  <c r="BK158"/>
  <c r="J158"/>
  <c r="J105"/>
  <c r="P158"/>
  <c r="R158"/>
  <c r="T158"/>
  <c i="2" r="E85"/>
  <c r="J89"/>
  <c r="J91"/>
  <c r="F92"/>
  <c r="BF137"/>
  <c r="BF138"/>
  <c r="BF139"/>
  <c r="BF140"/>
  <c r="BF141"/>
  <c r="BF143"/>
  <c r="BF145"/>
  <c r="BF146"/>
  <c r="BF148"/>
  <c r="BF151"/>
  <c r="BF153"/>
  <c r="BF155"/>
  <c r="BF157"/>
  <c r="BF158"/>
  <c r="BF159"/>
  <c r="BF160"/>
  <c r="BF161"/>
  <c r="BF164"/>
  <c r="BF166"/>
  <c r="BF168"/>
  <c r="BK167"/>
  <c r="J167"/>
  <c r="J104"/>
  <c i="3" r="J91"/>
  <c r="J92"/>
  <c r="E124"/>
  <c r="J128"/>
  <c r="F131"/>
  <c r="BF137"/>
  <c r="BF138"/>
  <c r="BF139"/>
  <c r="BF140"/>
  <c r="BF141"/>
  <c r="BF142"/>
  <c r="BF143"/>
  <c r="BF147"/>
  <c r="BF150"/>
  <c r="BF152"/>
  <c r="BF153"/>
  <c r="BF154"/>
  <c r="BF158"/>
  <c r="BF159"/>
  <c r="BF160"/>
  <c r="BF162"/>
  <c r="BF163"/>
  <c r="BF164"/>
  <c r="BF165"/>
  <c r="BF167"/>
  <c r="BF168"/>
  <c r="BF169"/>
  <c r="BF171"/>
  <c r="BK149"/>
  <c r="J149"/>
  <c r="J100"/>
  <c r="BK170"/>
  <c r="J170"/>
  <c r="J104"/>
  <c i="4" r="E85"/>
  <c r="J89"/>
  <c r="J91"/>
  <c r="F92"/>
  <c r="J92"/>
  <c r="BF134"/>
  <c r="BF136"/>
  <c r="BF137"/>
  <c r="BF139"/>
  <c r="BF140"/>
  <c r="BF142"/>
  <c r="BK133"/>
  <c r="J133"/>
  <c r="J98"/>
  <c r="BK141"/>
  <c r="J141"/>
  <c r="J101"/>
  <c i="5" r="E85"/>
  <c r="J89"/>
  <c r="J91"/>
  <c r="F92"/>
  <c r="J92"/>
  <c r="BF134"/>
  <c r="BF135"/>
  <c r="BF136"/>
  <c r="BF137"/>
  <c r="BF139"/>
  <c r="BF140"/>
  <c r="BF141"/>
  <c r="BF142"/>
  <c r="BF143"/>
  <c r="BF145"/>
  <c r="BF146"/>
  <c r="BF147"/>
  <c r="BF149"/>
  <c r="BK148"/>
  <c r="J148"/>
  <c r="J101"/>
  <c i="6" r="E85"/>
  <c r="J89"/>
  <c r="J91"/>
  <c r="F92"/>
  <c r="J92"/>
  <c r="BF138"/>
  <c r="BF139"/>
  <c r="BF140"/>
  <c r="BF142"/>
  <c r="BF144"/>
  <c r="BF145"/>
  <c r="BF146"/>
  <c r="BF148"/>
  <c r="BF151"/>
  <c r="BF152"/>
  <c r="BF153"/>
  <c r="BF155"/>
  <c r="BF157"/>
  <c r="BF159"/>
  <c r="BF161"/>
  <c i="2" r="J92"/>
  <c r="BF142"/>
  <c r="BF150"/>
  <c r="BF152"/>
  <c r="BF156"/>
  <c r="BF162"/>
  <c r="BF165"/>
  <c r="BK147"/>
  <c r="J147"/>
  <c r="J100"/>
  <c i="3" r="BF144"/>
  <c r="BF145"/>
  <c r="BF148"/>
  <c r="BF155"/>
  <c r="BF157"/>
  <c r="BF161"/>
  <c i="6" r="BF156"/>
  <c r="BF160"/>
  <c r="BK141"/>
  <c r="J141"/>
  <c r="J99"/>
  <c r="BK147"/>
  <c r="J147"/>
  <c r="J101"/>
  <c r="F38"/>
  <c i="1" r="BC99"/>
  <c i="2" r="F38"/>
  <c i="1" r="BC95"/>
  <c i="3" r="J35"/>
  <c i="1" r="AV96"/>
  <c i="4" r="F37"/>
  <c i="1" r="BB97"/>
  <c i="4" r="F39"/>
  <c i="1" r="BD97"/>
  <c i="5" r="F35"/>
  <c i="1" r="AZ98"/>
  <c i="5" r="F38"/>
  <c i="1" r="BC98"/>
  <c i="2" r="J35"/>
  <c i="1" r="AV95"/>
  <c i="3" r="F35"/>
  <c i="1" r="AZ96"/>
  <c i="6" r="J35"/>
  <c i="1" r="AV99"/>
  <c i="6" r="F35"/>
  <c i="1" r="AZ99"/>
  <c i="3" r="F39"/>
  <c i="1" r="BD96"/>
  <c i="4" r="F35"/>
  <c i="1" r="AZ97"/>
  <c i="5" r="F37"/>
  <c i="1" r="BB98"/>
  <c i="5" r="F39"/>
  <c i="1" r="BD98"/>
  <c i="6" r="F39"/>
  <c i="1" r="BD99"/>
  <c i="2" r="F37"/>
  <c i="1" r="BB95"/>
  <c i="3" r="F38"/>
  <c i="1" r="BC96"/>
  <c i="2" r="F35"/>
  <c i="1" r="AZ95"/>
  <c i="3" r="F37"/>
  <c i="1" r="BB96"/>
  <c i="4" r="J35"/>
  <c i="1" r="AV97"/>
  <c i="4" r="F38"/>
  <c i="1" r="BC97"/>
  <c i="5" r="J35"/>
  <c i="1" r="AV98"/>
  <c i="2" r="F39"/>
  <c i="1" r="BD95"/>
  <c i="6" r="F37"/>
  <c i="1" r="BB99"/>
  <c i="6" l="1" r="P136"/>
  <c i="5" r="R132"/>
  <c r="R131"/>
  <c r="P132"/>
  <c r="P131"/>
  <c i="1" r="AU98"/>
  <c i="3" r="P135"/>
  <c r="P134"/>
  <c i="1" r="AU96"/>
  <c i="2" r="T135"/>
  <c r="T134"/>
  <c i="6" r="T149"/>
  <c r="P149"/>
  <c i="2" r="P135"/>
  <c r="P134"/>
  <c i="1" r="AU95"/>
  <c i="6" r="R149"/>
  <c r="R136"/>
  <c r="R135"/>
  <c i="2" r="R135"/>
  <c r="R134"/>
  <c i="6" r="T136"/>
  <c r="T135"/>
  <c r="BK136"/>
  <c i="5" r="T132"/>
  <c r="T131"/>
  <c i="3" r="T135"/>
  <c r="T134"/>
  <c i="2" r="BK135"/>
  <c r="J135"/>
  <c r="J97"/>
  <c i="3" r="BK135"/>
  <c r="J135"/>
  <c r="J97"/>
  <c i="4" r="BK132"/>
  <c r="J132"/>
  <c r="J97"/>
  <c i="5" r="BK132"/>
  <c r="J132"/>
  <c r="J97"/>
  <c i="6" r="J137"/>
  <c r="J98"/>
  <c r="BK149"/>
  <c r="J149"/>
  <c r="J102"/>
  <c i="1" r="BB94"/>
  <c r="AX94"/>
  <c r="AZ94"/>
  <c r="W29"/>
  <c r="BC94"/>
  <c r="W32"/>
  <c r="BD94"/>
  <c r="W33"/>
  <c i="6" l="1" r="BK135"/>
  <c r="J135"/>
  <c r="J96"/>
  <c r="P135"/>
  <c i="1" r="AU99"/>
  <c i="3" r="BK134"/>
  <c r="J134"/>
  <c r="J96"/>
  <c r="J30"/>
  <c i="4" r="BK131"/>
  <c r="J131"/>
  <c r="J96"/>
  <c i="5" r="BK131"/>
  <c r="J131"/>
  <c r="J96"/>
  <c i="6" r="J136"/>
  <c r="J97"/>
  <c i="2" r="BK134"/>
  <c r="J134"/>
  <c r="J96"/>
  <c i="1" r="AV94"/>
  <c r="AK29"/>
  <c r="AY94"/>
  <c r="W31"/>
  <c r="AU94"/>
  <c i="2" l="1" r="J30"/>
  <c i="4" r="J30"/>
  <c i="5" r="J30"/>
  <c i="6" r="J30"/>
  <c i="3" r="J113"/>
  <c r="J107"/>
  <c r="J31"/>
  <c r="J32"/>
  <c i="1" r="AG96"/>
  <c i="3" l="1" r="BF113"/>
  <c i="2" r="J113"/>
  <c r="J107"/>
  <c r="J31"/>
  <c r="J32"/>
  <c i="1" r="AG95"/>
  <c i="4" r="J110"/>
  <c r="J104"/>
  <c r="J31"/>
  <c r="J32"/>
  <c i="1" r="AG97"/>
  <c i="6" r="J114"/>
  <c r="J108"/>
  <c r="J31"/>
  <c r="J32"/>
  <c i="1" r="AG99"/>
  <c i="3" r="J115"/>
  <c i="5" r="J110"/>
  <c r="J104"/>
  <c r="J31"/>
  <c r="J32"/>
  <c i="1" r="AG98"/>
  <c i="3" r="J36"/>
  <c i="1" r="AW96"/>
  <c r="AT96"/>
  <c i="3" l="1" r="J41"/>
  <c i="4" r="BF110"/>
  <c i="5" r="BF110"/>
  <c i="6" r="BF114"/>
  <c i="2" r="BF113"/>
  <c i="1" r="AN96"/>
  <c i="5" r="J112"/>
  <c i="4" r="J112"/>
  <c r="J36"/>
  <c i="1" r="AW97"/>
  <c r="AT97"/>
  <c i="6" r="J36"/>
  <c i="1" r="AW99"/>
  <c r="AT99"/>
  <c i="3" r="F36"/>
  <c i="1" r="BA96"/>
  <c i="2" r="J115"/>
  <c i="6" r="J116"/>
  <c i="5" r="J36"/>
  <c i="1" r="AW98"/>
  <c r="AT98"/>
  <c r="AG94"/>
  <c r="AK26"/>
  <c i="2" r="J36"/>
  <c i="1" r="AW95"/>
  <c r="AT95"/>
  <c i="4" l="1" r="J41"/>
  <c i="5" r="J41"/>
  <c i="6" r="J41"/>
  <c i="2" r="J41"/>
  <c i="1" r="AN95"/>
  <c r="AN97"/>
  <c r="AN99"/>
  <c r="AN98"/>
  <c i="2" r="F36"/>
  <c i="1" r="BA95"/>
  <c i="4" r="F36"/>
  <c i="1" r="BA97"/>
  <c i="6" r="F36"/>
  <c i="1" r="BA99"/>
  <c i="5" r="F36"/>
  <c i="1" r="BA98"/>
  <c l="1" r="BA94"/>
  <c r="W30"/>
  <c l="1" r="AW94"/>
  <c r="AK30"/>
  <c r="AK35"/>
  <c l="1" r="AT94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<sst xmlns="http://schemas.openxmlformats.org/spreadsheetml/2006/main">
  <si>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</si>
  <si>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</si>
  <si>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</si>
  <si>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</si>
  <si>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{09a05ae4-7d74-498e-91eb-634df4f2d4f0}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</si>
  <si>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</si>
  <si>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</si>
  <si>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</si>
  <si>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</si>
  <si>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</si>
  <si>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</si>
  <si>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</si>
  <si>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14919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</si>
  <si>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</si>
  <si>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</si>
  <si>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Revitalizácia športoveho areálu Slavoj Trebišov</t>
  </si>
  <si>
    <t>JKSO:</t>
  </si>
  <si>
    <t>KS:</t>
  </si>
  <si>
    <t>Miesto:</t>
  </si>
  <si>
    <t xml:space="preserve">Trebišov </t>
  </si>
  <si>
    <t>Dátum:</t>
  </si>
  <si>
    <t>10. 2. 2021</t>
  </si>
  <si>
    <t>Objednávateľ:</t>
  </si>
  <si>
    <t>IČO:</t>
  </si>
  <si>
    <t xml:space="preserve">Mesto Trebišov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</si>
  <si>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</si>
  <si>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</si>
  <si>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</si>
  <si>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</si>
  <si>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</si>
  <si>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</si>
  <si>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</si>
  <si>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</si>
  <si>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</si>
  <si>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</si>
  <si>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</si>
  <si>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</si>
  <si>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</si>
  <si>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</si>
  <si>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</si>
  <si>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</si>
  <si>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</si>
  <si>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</si>
  <si>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</si>
  <si>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</si>
  <si>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</si>
  <si>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</si>
  <si>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</si>
  <si>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</si>
  <si>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</si>
  <si>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</si>
  <si>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</si>
  <si>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</si>
  <si>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</si>
  <si>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</si>
  <si>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</si>
  <si>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</si>
  <si>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</si>
  <si>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</si>
  <si>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</si>
  <si>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</si>
  <si>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</si>
  <si>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</si>
  <si>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</si>
  <si>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</si>
  <si>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</si>
  <si>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</si>
  <si>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</si>
  <si>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</si>
  <si>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</si>
  <si>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</si>
  <si>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</si>
  <si>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</si>
  <si>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</si>
  <si>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</si>
  <si>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</si>
  <si>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</si>
  <si>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</si>
  <si>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</si>
  <si>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</si>
  <si>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SO 01 Ihrisko pre kategoriu U10, U11</t>
  </si>
  <si>
    <t>STA</t>
  </si>
  <si>
    <t>1</t>
  </si>
  <si>
    <t>{781bd69c-a703-4889-9ca2-300c530124ef}</t>
  </si>
  <si>
    <t>02</t>
  </si>
  <si>
    <t>SO 02 Ihrisko pre kategoriu U8, U9</t>
  </si>
  <si>
    <t>{553778c6-0cb3-4784-898b-f661c69533f8}</t>
  </si>
  <si>
    <t>04</t>
  </si>
  <si>
    <t xml:space="preserve">SO 04 Asfaltove ihrisko pre skaterov </t>
  </si>
  <si>
    <t>{e4222abd-4864-4a7b-8e29-45cfdf1877a1}</t>
  </si>
  <si>
    <t>05</t>
  </si>
  <si>
    <t xml:space="preserve">SO 05 Príjazdová komunikácia </t>
  </si>
  <si>
    <t>{6a93dfc6-05a9-445d-b687-ae50931a41ec}</t>
  </si>
  <si>
    <t>08</t>
  </si>
  <si>
    <t xml:space="preserve">SO 08 Oporný murik, múrik na sedenie a schody </t>
  </si>
  <si>
    <t>{d5481240-6719-43e1-99ed-054d03f68b68}</t>
  </si>
  <si>
    <t>KRYCÍ LIST ROZPOČTU</t>
  </si>
  <si>
    <t>Objekt:</t>
  </si>
  <si>
    <t>01 - SO 01 Ihrisko pre kategoriu U10, U11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</si>
  <si>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</si>
  <si>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</si>
  <si>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</si>
  <si>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</si>
  <si>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</si>
  <si>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</si>
  <si>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</si>
  <si>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</si>
  <si>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</si>
  <si>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</si>
  <si>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</si>
  <si>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</si>
  <si>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</si>
  <si>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</si>
  <si>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</si>
  <si>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</si>
  <si>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</si>
  <si>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</si>
  <si>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</si>
  <si>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</si>
  <si>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</si>
  <si>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</si>
  <si>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</si>
  <si>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</si>
  <si>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</si>
  <si>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</si>
  <si>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</si>
  <si>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</si>
  <si>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</si>
  <si>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</si>
  <si>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</si>
  <si>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</si>
  <si>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</si>
  <si>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</si>
  <si>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</si>
  <si>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</si>
  <si>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</si>
  <si>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</si>
  <si>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</si>
  <si>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</si>
  <si>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</si>
  <si>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</si>
  <si>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</si>
  <si>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122201102.S</t>
  </si>
  <si>
    <t>Odkopávka a prekopávka nezapažená v hornine 3, nad 100 do 1000 m3</t>
  </si>
  <si>
    <t>m3</t>
  </si>
  <si>
    <t>4</t>
  </si>
  <si>
    <t>1984580692</t>
  </si>
  <si>
    <t>122201109.S</t>
  </si>
  <si>
    <t>Odkopávky a prekopávky nezapažené. Príplatok k cenám za lepivosť horniny 3</t>
  </si>
  <si>
    <t>110378857</t>
  </si>
  <si>
    <t>3</t>
  </si>
  <si>
    <t>132203302.S</t>
  </si>
  <si>
    <t>Výkop ryhy pre dreny zberné aj zvodné hĺbky do 1, 3m horn.3</t>
  </si>
  <si>
    <t>m</t>
  </si>
  <si>
    <t>-960865757</t>
  </si>
  <si>
    <t>162501102.S</t>
  </si>
  <si>
    <t>Vodorovné premiestnenie výkopku po spevnenej ceste z horniny tr.1-4, do 100 m3 na vzdialenosť do 3000 m</t>
  </si>
  <si>
    <t>-810408578</t>
  </si>
  <si>
    <t>5</t>
  </si>
  <si>
    <t>174203301.S</t>
  </si>
  <si>
    <t>Zásyp pre drény zberné a zvodné hĺbky do 1, 30 m</t>
  </si>
  <si>
    <t>-1662626717</t>
  </si>
  <si>
    <t>6</t>
  </si>
  <si>
    <t>181101102.S</t>
  </si>
  <si>
    <t>Úprava pláne v zárezoch v hornine 1-4 so zhutnením</t>
  </si>
  <si>
    <t>m2</t>
  </si>
  <si>
    <t>744521960</t>
  </si>
  <si>
    <t>7</t>
  </si>
  <si>
    <t>182301131.S</t>
  </si>
  <si>
    <t>Rozprestretie ornice na svahu so sklonom nad 1:5, plocha nad 500 m2, hr.do 100 mm</t>
  </si>
  <si>
    <t>-1390637714</t>
  </si>
  <si>
    <t>Zakladanie</t>
  </si>
  <si>
    <t>8</t>
  </si>
  <si>
    <t>212971111.S</t>
  </si>
  <si>
    <t>Opláštenie drenážnych rúr filtračnou textíliou DN 65</t>
  </si>
  <si>
    <t>-442252797</t>
  </si>
  <si>
    <t>9</t>
  </si>
  <si>
    <t>212971112.S</t>
  </si>
  <si>
    <t>Opláštenie drenážnych rúr filtračnou textíliou DN 100</t>
  </si>
  <si>
    <t>-574002394</t>
  </si>
  <si>
    <t>Vodorovné konštrukcie</t>
  </si>
  <si>
    <t>10</t>
  </si>
  <si>
    <t>451538111.S</t>
  </si>
  <si>
    <t>Dno ryhy pod drenážne potrubie spevnené štrkom drveným hr. do 150 mm</t>
  </si>
  <si>
    <t>664873262</t>
  </si>
  <si>
    <t>Komunikácie</t>
  </si>
  <si>
    <t>11</t>
  </si>
  <si>
    <t>564521111.S</t>
  </si>
  <si>
    <t>Zhotovenie podsypu alebo podkladu zo sypaniny, po zhutnení hr. 50 mm</t>
  </si>
  <si>
    <t>1675932660</t>
  </si>
  <si>
    <t>12</t>
  </si>
  <si>
    <t>M</t>
  </si>
  <si>
    <t>581530000900.S</t>
  </si>
  <si>
    <t>Piesok kremičitý podiel kremeňa 98%, frakcia 0,1-0,2 mm, balenie 25kg</t>
  </si>
  <si>
    <t>bal</t>
  </si>
  <si>
    <t>-857830156</t>
  </si>
  <si>
    <t>13</t>
  </si>
  <si>
    <t>564750111.S</t>
  </si>
  <si>
    <t>Podklad alebo kryt z kameniva hrubého drveného veľ. 8-16 mm s rozprestretím a zhutnením hr. 150 mm</t>
  </si>
  <si>
    <t>292209721</t>
  </si>
  <si>
    <t>14</t>
  </si>
  <si>
    <t>564811111.S</t>
  </si>
  <si>
    <t>Podklad zo štrkodrviny s rozprestretím a zhutnením, po zhutnení hr. 50 mm</t>
  </si>
  <si>
    <t>-1097514564</t>
  </si>
  <si>
    <t>Rúrové vedenie</t>
  </si>
  <si>
    <t>15</t>
  </si>
  <si>
    <t>871218113.S</t>
  </si>
  <si>
    <t>Ukladanie drenážneho potrubia do pripravenej ryhy z flexibilného PVC priemeru do 65 mm</t>
  </si>
  <si>
    <t>1915726469</t>
  </si>
  <si>
    <t>16</t>
  </si>
  <si>
    <t>286110014800.S</t>
  </si>
  <si>
    <t>Flexibilná drenážna PVC-U rúra DN 65, perforovaná</t>
  </si>
  <si>
    <t>-434979462</t>
  </si>
  <si>
    <t>17</t>
  </si>
  <si>
    <t>286520033900.S</t>
  </si>
  <si>
    <t>Odbočka PVC pre drenážne rúry DN 65/65/45°</t>
  </si>
  <si>
    <t>ks</t>
  </si>
  <si>
    <t>-652091693</t>
  </si>
  <si>
    <t>18</t>
  </si>
  <si>
    <t>286520001000.S</t>
  </si>
  <si>
    <t>Drenážny PVC oblúk DN 65/90°</t>
  </si>
  <si>
    <t>871394365</t>
  </si>
  <si>
    <t>19</t>
  </si>
  <si>
    <t>286520017300.S</t>
  </si>
  <si>
    <t>Zátka PVC pre drenážne rúry DN 65</t>
  </si>
  <si>
    <t>-1055408831</t>
  </si>
  <si>
    <t>871228111.S</t>
  </si>
  <si>
    <t>Ukladanie drenážneho potrubia do pripravenej ryhy z tvrdého PVC priemeru nad 90 do 150 mm</t>
  </si>
  <si>
    <t>787875661</t>
  </si>
  <si>
    <t>21</t>
  </si>
  <si>
    <t>286110015000.S</t>
  </si>
  <si>
    <t>Flexibilná drenážna PVC-U rúra DN 100, perforovaná</t>
  </si>
  <si>
    <t>-9106718</t>
  </si>
  <si>
    <t>22</t>
  </si>
  <si>
    <t>286520034100.S</t>
  </si>
  <si>
    <t>Odbočka PVC pre drenážne rúry DN 100/65/45°</t>
  </si>
  <si>
    <t>821097288</t>
  </si>
  <si>
    <t>Ostatné konštrukcie a práce-búranie</t>
  </si>
  <si>
    <t>23</t>
  </si>
  <si>
    <t>916561112.S</t>
  </si>
  <si>
    <t>Osadenie záhonového alebo parkového obrubníka betón., do lôžka z bet. pros. tr. C 16/20 s bočnou oporou</t>
  </si>
  <si>
    <t>1367188486</t>
  </si>
  <si>
    <t>24</t>
  </si>
  <si>
    <t>592170002000.S</t>
  </si>
  <si>
    <t>Obrubník záhradný, lxšxv 500x50x150 mm, prírodný</t>
  </si>
  <si>
    <t>-94335313</t>
  </si>
  <si>
    <t>25</t>
  </si>
  <si>
    <t>918101112.S</t>
  </si>
  <si>
    <t>Lôžko pod obrubníky, krajníky alebo obruby z dlažobných kociek z betónu prostého tr. C 16/20</t>
  </si>
  <si>
    <t>-1049333417</t>
  </si>
  <si>
    <t>99</t>
  </si>
  <si>
    <t>Presun hmôt HSV</t>
  </si>
  <si>
    <t>26</t>
  </si>
  <si>
    <t>998222012.S</t>
  </si>
  <si>
    <t>Presun hmôt na spevnených plochách s krytom z kameniva (8233, 8235) pre akékoľvek dľžky</t>
  </si>
  <si>
    <t>t</t>
  </si>
  <si>
    <t>1896260340</t>
  </si>
  <si>
    <t>02 - SO 02 Ihrisko pre kategoriu U8, U9</t>
  </si>
  <si>
    <t>133201101.S</t>
  </si>
  <si>
    <t>Výkop šachty zapaženej, hornina 3 do 100 m3</t>
  </si>
  <si>
    <t>1721575971</t>
  </si>
  <si>
    <t>133201109.S</t>
  </si>
  <si>
    <t>Príplatok k cenám za lepivosť pri hĺbení šachiet zapažených i nezapažených v hornine 3</t>
  </si>
  <si>
    <t>644847812</t>
  </si>
  <si>
    <t>-2097411641</t>
  </si>
  <si>
    <t>895211141.S</t>
  </si>
  <si>
    <t>Drenážna šachta typová kontrolná z betónových dielcov, 2000/2000/1200</t>
  </si>
  <si>
    <t>-222808511</t>
  </si>
  <si>
    <t>27</t>
  </si>
  <si>
    <t>28</t>
  </si>
  <si>
    <t>29</t>
  </si>
  <si>
    <t xml:space="preserve">04 - SO 04 Asfaltove ihrisko pre skaterov </t>
  </si>
  <si>
    <t>113153310.S</t>
  </si>
  <si>
    <t xml:space="preserve">Frézovanie asf. podkladu alebo krytu s prek., plochy cez 1000 do 10000 m2, pruh š. do 1 m, hr. 50 mm  0,127 t</t>
  </si>
  <si>
    <t>-858754245</t>
  </si>
  <si>
    <t>573231111.S</t>
  </si>
  <si>
    <t>Postrek asfaltový spojovací bez posypu kamenivom z cestnej emulzie v množstve 0,80 kg/m2</t>
  </si>
  <si>
    <t>1231336257</t>
  </si>
  <si>
    <t>577134241.S</t>
  </si>
  <si>
    <t>Asfaltový betón vrstva obrusná AC 11 O v pruhu š. nad 3 m z nemodifik. asfaltu tr. II, po zhutnení hr. 40 mm</t>
  </si>
  <si>
    <t>1866110032</t>
  </si>
  <si>
    <t>979084216.S</t>
  </si>
  <si>
    <t>Vodorovná doprava vybúraných hmôt po suchu bez naloženia, ale so zložením na vzdialenosť do 5 km</t>
  </si>
  <si>
    <t>658112935</t>
  </si>
  <si>
    <t>979089212.S</t>
  </si>
  <si>
    <t>Poplatok za skladovanie - bitúmenové zmesi, uholný decht, dechtové výrobky (17 03 ), ostatné</t>
  </si>
  <si>
    <t>986124510</t>
  </si>
  <si>
    <t>998225111.S</t>
  </si>
  <si>
    <t>Presun hmôt pre pozemnú komunikáciu a letisko s krytom asfaltovým akejkoľvek dĺžky objektu</t>
  </si>
  <si>
    <t>533425565</t>
  </si>
  <si>
    <t xml:space="preserve">05 - SO 05 Príjazdová komunikácia </t>
  </si>
  <si>
    <t>122201101.S</t>
  </si>
  <si>
    <t>Odkopávka a prekopávka nezapažená v hornine 3, do 100 m3</t>
  </si>
  <si>
    <t>-1660526820</t>
  </si>
  <si>
    <t>-834608612</t>
  </si>
  <si>
    <t>1192698973</t>
  </si>
  <si>
    <t>114355166</t>
  </si>
  <si>
    <t>564730111.S</t>
  </si>
  <si>
    <t>Podklad alebo kryt z kameniva hrubého drveného veľ. 8-16 mm s rozprestretím a zhutnením hr. 100 mm</t>
  </si>
  <si>
    <t>1567469432</t>
  </si>
  <si>
    <t>564762111.S</t>
  </si>
  <si>
    <t>Podklad alebo kryt z kameniva hrubého drveného veľ. 32-63 mm (vibr.štrk) po zhut.hr. 200 mm</t>
  </si>
  <si>
    <t>516231884</t>
  </si>
  <si>
    <t>565142111.S</t>
  </si>
  <si>
    <t>Vyrovnanie povrchu doterajšieho podkladu obaľovaným kamenivom ACP hr. 60 mm</t>
  </si>
  <si>
    <t>-1393316966</t>
  </si>
  <si>
    <t>573211111.S</t>
  </si>
  <si>
    <t>Postrek asfaltový spojovací bez posypu kamenivom z asfaltu cestného v množstve 0,70 kg/m2</t>
  </si>
  <si>
    <t>-1285378061</t>
  </si>
  <si>
    <t>577144241.S</t>
  </si>
  <si>
    <t>Asfaltový betón vrstva obrusná AC 11 O v pruhu š. nad 3 m z nemodifik. asfaltu tr. II, po zhutnení hr. 50 mm</t>
  </si>
  <si>
    <t>977116509</t>
  </si>
  <si>
    <t>916361112.S</t>
  </si>
  <si>
    <t>Osadenie cestného obrubníka betónového ležatého do lôžka z betónu prostého tr. C 16/20 s bočnou oporou</t>
  </si>
  <si>
    <t>1519352356</t>
  </si>
  <si>
    <t>592170002100.S</t>
  </si>
  <si>
    <t>Obrubník cestný, lxšxv 1000x100x200 mm, skosenie 15/15 mm</t>
  </si>
  <si>
    <t>2105711722</t>
  </si>
  <si>
    <t>918101113.S</t>
  </si>
  <si>
    <t>Lôžko pod obrubníky, krajníky alebo obruby z dlažobných kociek z betónu prostého tr. C 20/25</t>
  </si>
  <si>
    <t>-1868305969</t>
  </si>
  <si>
    <t>780484174</t>
  </si>
  <si>
    <t xml:space="preserve">08 - SO 08 Oporný murik, múrik na sedenie a schody </t>
  </si>
  <si>
    <t xml:space="preserve">    3 - Zvislé a kompletné konštrukcie</t>
  </si>
  <si>
    <t xml:space="preserve">    6 - Úpravy povrchov, podlahy, osadenie</t>
  </si>
  <si>
    <t>PSV - Práce a dodávky PSV</t>
  </si>
  <si>
    <t xml:space="preserve">    766 - Konštrukcie stolárske</t>
  </si>
  <si>
    <t xml:space="preserve">    767 - Konštrukcie doplnkové kovové</t>
  </si>
  <si>
    <t xml:space="preserve">    783 - Nátery</t>
  </si>
  <si>
    <t>Zvislé a kompletné konštrukcie</t>
  </si>
  <si>
    <t>345321414.S</t>
  </si>
  <si>
    <t>Betón múrikov parapetných, atikových, schodiskových, zábradelných, železový (bez výstuže) tr. C 20/25</t>
  </si>
  <si>
    <t>-1587243722</t>
  </si>
  <si>
    <t>345351221.S</t>
  </si>
  <si>
    <t>Montáž rámového systémového debnenia ručne pre múriky parapetné, atikové a zábradlia</t>
  </si>
  <si>
    <t>592270980</t>
  </si>
  <si>
    <t>345351231.S</t>
  </si>
  <si>
    <t>Demontáž rámového systémového debnenia ručne pre múriky parapetné, atikové a zábradlia</t>
  </si>
  <si>
    <t>-2051957405</t>
  </si>
  <si>
    <t>Úpravy povrchov, podlahy, osadenie</t>
  </si>
  <si>
    <t>622460151.S</t>
  </si>
  <si>
    <t>Príprava vonkajšieho podkladu stien cementovým prednástrekom, hr. 3 mm</t>
  </si>
  <si>
    <t>1397179162</t>
  </si>
  <si>
    <t>962052211.S</t>
  </si>
  <si>
    <t xml:space="preserve">Búranie muriva alebo vybúranie otvorov plochy nad 4 m2 železobetonového nadzákladného,  -2,40000t</t>
  </si>
  <si>
    <t>272787680</t>
  </si>
  <si>
    <t>979081111.S</t>
  </si>
  <si>
    <t>Odvoz sutiny a vybúraných hmôt na skládku do 1 km</t>
  </si>
  <si>
    <t>255636684</t>
  </si>
  <si>
    <t>979081121.S</t>
  </si>
  <si>
    <t>Odvoz sutiny a vybúraných hmôt na skládku za každý ďalší 1 km</t>
  </si>
  <si>
    <t>40898426</t>
  </si>
  <si>
    <t>998011001.S</t>
  </si>
  <si>
    <t>Presun hmôt pre budovy (801, 803, 812), zvislá konštr. z tehál, tvárnic, z kovu výšky do 6 m</t>
  </si>
  <si>
    <t>299613855</t>
  </si>
  <si>
    <t>PSV</t>
  </si>
  <si>
    <t>Práce a dodávky PSV</t>
  </si>
  <si>
    <t>766</t>
  </si>
  <si>
    <t>Konštrukcie stolárske</t>
  </si>
  <si>
    <t>766411133.S</t>
  </si>
  <si>
    <t xml:space="preserve">Montáž obloženia stien, stĺpov a pilierov murikov  z tvrdého dreva, š. nad 80 do 100 mm</t>
  </si>
  <si>
    <t>-1456159567</t>
  </si>
  <si>
    <t>605510001100.S</t>
  </si>
  <si>
    <t>Dosky a fošne dubové omietané akosť I hr. 40-60 mm, š. 100-200 mm dĺ. 1000-2400 mm</t>
  </si>
  <si>
    <t>32</t>
  </si>
  <si>
    <t>1353589991</t>
  </si>
  <si>
    <t>998766201.S</t>
  </si>
  <si>
    <t>Presun hmot pre konštrukcie stolárske v objektoch výšky do 6 m</t>
  </si>
  <si>
    <t>%</t>
  </si>
  <si>
    <t>2075747001</t>
  </si>
  <si>
    <t>767</t>
  </si>
  <si>
    <t>Konštrukcie doplnkové kovové</t>
  </si>
  <si>
    <t>767162250.S</t>
  </si>
  <si>
    <t>Montáž zábradlia rovného z profilovej ocele na oceľovú konštrukciu, s hmotnosťou 1m nad 60 kg</t>
  </si>
  <si>
    <t>2118619395</t>
  </si>
  <si>
    <t>553560007600</t>
  </si>
  <si>
    <t xml:space="preserve">Zábradlie s rúrkami  dlžka pola 2500 mm stĺpik pre zábradlie SL730-2 z  profilu d 80 mm, pravý koncový, oceľová konštrukcia, pripojenie pre tri rúrky, výška 1100 mm, </t>
  </si>
  <si>
    <t>244693925</t>
  </si>
  <si>
    <t>998767201.S</t>
  </si>
  <si>
    <t>Presun hmôt pre kovové stavebné doplnkové konštrukcie v objektoch výšky do 6 m</t>
  </si>
  <si>
    <t>-134308111</t>
  </si>
  <si>
    <t>783</t>
  </si>
  <si>
    <t>Nátery</t>
  </si>
  <si>
    <t>783726000.S</t>
  </si>
  <si>
    <t>Nátery tesárskych konštrukcií syntetické lazurovacím lakom napustením</t>
  </si>
  <si>
    <t>-706706074</t>
  </si>
  <si>
    <t>783726300.S</t>
  </si>
  <si>
    <t>Nátery tesárskych konštrukcií syntetické na vzduchu schnúce lazurovacím lakom 3x lakovaním</t>
  </si>
  <si>
    <t>-2060959289</t>
  </si>
  <si>
    <t>783782406.S</t>
  </si>
  <si>
    <t>Nátery tesárskych konštrukcií, hĺbková impregnácia 3 v 1 s biocídom, jednonásobná</t>
  </si>
  <si>
    <t>871451755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</si>
</sst>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1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1" fillId="5" borderId="0" xfId="0" applyFont="1" applyFill="1" applyAlignment="1">
      <alignment horizontal="left" vertical="center"/>
    </xf>
    <xf numFmtId="4" fontId="21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167" fontId="32" fillId="3" borderId="22" xfId="0" applyNumberFormat="1" applyFont="1" applyFill="1" applyBorder="1" applyAlignment="1" applyProtection="1">
      <alignment vertical="center"/>
      <protection locked="0"/>
    </xf>
    <xf numFmtId="0" fontId="33" fillId="0" borderId="22" xfId="0" applyFont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3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calcChain" Target="calcChain.xml" /><Relationship Id="rId10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29</v>
      </c>
      <c r="AK17" s="28" t="s">
        <v>25</v>
      </c>
      <c r="AN17" s="23" t="s">
        <v>1</v>
      </c>
      <c r="AR17" s="18"/>
      <c r="BE17" s="27"/>
      <c r="BS17" s="15" t="s">
        <v>30</v>
      </c>
    </row>
    <row r="18" s="1" customFormat="1" ht="6.96" customHeight="1">
      <c r="B18" s="18"/>
      <c r="AR18" s="18"/>
      <c r="BE18" s="27"/>
      <c r="BS18" s="15" t="s">
        <v>31</v>
      </c>
    </row>
    <row r="19" s="1" customFormat="1" ht="12" customHeight="1">
      <c r="B19" s="18"/>
      <c r="D19" s="28" t="s">
        <v>32</v>
      </c>
      <c r="AK19" s="28" t="s">
        <v>23</v>
      </c>
      <c r="AN19" s="23" t="s">
        <v>1</v>
      </c>
      <c r="AR19" s="18"/>
      <c r="BE19" s="27"/>
      <c r="BS19" s="15" t="s">
        <v>31</v>
      </c>
    </row>
    <row r="20" s="1" customFormat="1" ht="18.48" customHeight="1">
      <c r="B20" s="18"/>
      <c r="E20" s="23" t="s">
        <v>29</v>
      </c>
      <c r="AK20" s="28" t="s">
        <v>25</v>
      </c>
      <c r="AN20" s="23" t="s">
        <v>1</v>
      </c>
      <c r="AR20" s="18"/>
      <c r="BE20" s="27"/>
      <c r="BS20" s="15" t="s">
        <v>30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33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34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35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36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37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38</v>
      </c>
      <c r="E29" s="3"/>
      <c r="F29" s="28" t="s">
        <v>39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40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41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42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43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44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45</v>
      </c>
      <c r="U35" s="46"/>
      <c r="V35" s="46"/>
      <c r="W35" s="46"/>
      <c r="X35" s="48" t="s">
        <v>46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47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48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49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50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49</v>
      </c>
      <c r="AI60" s="37"/>
      <c r="AJ60" s="37"/>
      <c r="AK60" s="37"/>
      <c r="AL60" s="37"/>
      <c r="AM60" s="54" t="s">
        <v>50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51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52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49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50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49</v>
      </c>
      <c r="AI75" s="37"/>
      <c r="AJ75" s="37"/>
      <c r="AK75" s="37"/>
      <c r="AL75" s="37"/>
      <c r="AM75" s="54" t="s">
        <v>50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53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14919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Revitalizácia športoveho areálu Slavoj Trebišov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Trebišov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10. 2. 2021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 xml:space="preserve">Mesto Trebišov 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54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32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55</v>
      </c>
      <c r="D92" s="76"/>
      <c r="E92" s="76"/>
      <c r="F92" s="76"/>
      <c r="G92" s="76"/>
      <c r="H92" s="77"/>
      <c r="I92" s="78" t="s">
        <v>56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57</v>
      </c>
      <c r="AH92" s="76"/>
      <c r="AI92" s="76"/>
      <c r="AJ92" s="76"/>
      <c r="AK92" s="76"/>
      <c r="AL92" s="76"/>
      <c r="AM92" s="76"/>
      <c r="AN92" s="78" t="s">
        <v>58</v>
      </c>
      <c r="AO92" s="76"/>
      <c r="AP92" s="80"/>
      <c r="AQ92" s="81" t="s">
        <v>59</v>
      </c>
      <c r="AR92" s="35"/>
      <c r="AS92" s="82" t="s">
        <v>60</v>
      </c>
      <c r="AT92" s="83" t="s">
        <v>61</v>
      </c>
      <c r="AU92" s="83" t="s">
        <v>62</v>
      </c>
      <c r="AV92" s="83" t="s">
        <v>63</v>
      </c>
      <c r="AW92" s="83" t="s">
        <v>64</v>
      </c>
      <c r="AX92" s="83" t="s">
        <v>65</v>
      </c>
      <c r="AY92" s="83" t="s">
        <v>66</v>
      </c>
      <c r="AZ92" s="83" t="s">
        <v>67</v>
      </c>
      <c r="BA92" s="83" t="s">
        <v>68</v>
      </c>
      <c r="BB92" s="83" t="s">
        <v>69</v>
      </c>
      <c r="BC92" s="83" t="s">
        <v>70</v>
      </c>
      <c r="BD92" s="84" t="s">
        <v>71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72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ROUND(SUM(AG95:AG99),2)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ROUND(SUM(AS95:AS99),2)</f>
        <v>0</v>
      </c>
      <c r="AT94" s="95">
        <f>ROUND(SUM(AV94:AW94),2)</f>
        <v>0</v>
      </c>
      <c r="AU94" s="96">
        <f>ROUND(SUM(AU95:AU99),5)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ROUND(SUM(AZ95:AZ99),2)</f>
        <v>0</v>
      </c>
      <c r="BA94" s="95">
        <f>ROUND(SUM(BA95:BA99),2)</f>
        <v>0</v>
      </c>
      <c r="BB94" s="95">
        <f>ROUND(SUM(BB95:BB99),2)</f>
        <v>0</v>
      </c>
      <c r="BC94" s="95">
        <f>ROUND(SUM(BC95:BC99),2)</f>
        <v>0</v>
      </c>
      <c r="BD94" s="97">
        <f>ROUND(SUM(BD95:BD99),2)</f>
        <v>0</v>
      </c>
      <c r="BE94" s="6"/>
      <c r="BS94" s="98" t="s">
        <v>73</v>
      </c>
      <c r="BT94" s="98" t="s">
        <v>74</v>
      </c>
      <c r="BU94" s="99" t="s">
        <v>75</v>
      </c>
      <c r="BV94" s="98" t="s">
        <v>76</v>
      </c>
      <c r="BW94" s="98" t="s">
        <v>4</v>
      </c>
      <c r="BX94" s="98" t="s">
        <v>77</v>
      </c>
      <c r="CL94" s="98" t="s">
        <v>1</v>
      </c>
    </row>
    <row r="95" s="7" customFormat="1" ht="16.5" customHeight="1">
      <c r="A95" s="100" t="s">
        <v>78</v>
      </c>
      <c r="B95" s="101"/>
      <c r="C95" s="102"/>
      <c r="D95" s="103" t="s">
        <v>79</v>
      </c>
      <c r="E95" s="103"/>
      <c r="F95" s="103"/>
      <c r="G95" s="103"/>
      <c r="H95" s="103"/>
      <c r="I95" s="104"/>
      <c r="J95" s="103" t="s">
        <v>80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'01 - SO 01 Ihrisko pre ka...'!J32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81</v>
      </c>
      <c r="AR95" s="101"/>
      <c r="AS95" s="107">
        <v>0</v>
      </c>
      <c r="AT95" s="108">
        <f>ROUND(SUM(AV95:AW95),2)</f>
        <v>0</v>
      </c>
      <c r="AU95" s="109">
        <f>'01 - SO 01 Ihrisko pre ka...'!P134</f>
        <v>0</v>
      </c>
      <c r="AV95" s="108">
        <f>'01 - SO 01 Ihrisko pre ka...'!J35</f>
        <v>0</v>
      </c>
      <c r="AW95" s="108">
        <f>'01 - SO 01 Ihrisko pre ka...'!J36</f>
        <v>0</v>
      </c>
      <c r="AX95" s="108">
        <f>'01 - SO 01 Ihrisko pre ka...'!J37</f>
        <v>0</v>
      </c>
      <c r="AY95" s="108">
        <f>'01 - SO 01 Ihrisko pre ka...'!J38</f>
        <v>0</v>
      </c>
      <c r="AZ95" s="108">
        <f>'01 - SO 01 Ihrisko pre ka...'!F35</f>
        <v>0</v>
      </c>
      <c r="BA95" s="108">
        <f>'01 - SO 01 Ihrisko pre ka...'!F36</f>
        <v>0</v>
      </c>
      <c r="BB95" s="108">
        <f>'01 - SO 01 Ihrisko pre ka...'!F37</f>
        <v>0</v>
      </c>
      <c r="BC95" s="108">
        <f>'01 - SO 01 Ihrisko pre ka...'!F38</f>
        <v>0</v>
      </c>
      <c r="BD95" s="110">
        <f>'01 - SO 01 Ihrisko pre ka...'!F39</f>
        <v>0</v>
      </c>
      <c r="BE95" s="7"/>
      <c r="BT95" s="111" t="s">
        <v>82</v>
      </c>
      <c r="BV95" s="111" t="s">
        <v>76</v>
      </c>
      <c r="BW95" s="111" t="s">
        <v>83</v>
      </c>
      <c r="BX95" s="111" t="s">
        <v>4</v>
      </c>
      <c r="CL95" s="111" t="s">
        <v>1</v>
      </c>
      <c r="CM95" s="111" t="s">
        <v>74</v>
      </c>
    </row>
    <row r="96" s="7" customFormat="1" ht="16.5" customHeight="1">
      <c r="A96" s="100" t="s">
        <v>78</v>
      </c>
      <c r="B96" s="101"/>
      <c r="C96" s="102"/>
      <c r="D96" s="103" t="s">
        <v>84</v>
      </c>
      <c r="E96" s="103"/>
      <c r="F96" s="103"/>
      <c r="G96" s="103"/>
      <c r="H96" s="103"/>
      <c r="I96" s="104"/>
      <c r="J96" s="103" t="s">
        <v>85</v>
      </c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5">
        <f>'02 - SO 02 Ihrisko pre ka...'!J32</f>
        <v>0</v>
      </c>
      <c r="AH96" s="104"/>
      <c r="AI96" s="104"/>
      <c r="AJ96" s="104"/>
      <c r="AK96" s="104"/>
      <c r="AL96" s="104"/>
      <c r="AM96" s="104"/>
      <c r="AN96" s="105">
        <f>SUM(AG96,AT96)</f>
        <v>0</v>
      </c>
      <c r="AO96" s="104"/>
      <c r="AP96" s="104"/>
      <c r="AQ96" s="106" t="s">
        <v>81</v>
      </c>
      <c r="AR96" s="101"/>
      <c r="AS96" s="107">
        <v>0</v>
      </c>
      <c r="AT96" s="108">
        <f>ROUND(SUM(AV96:AW96),2)</f>
        <v>0</v>
      </c>
      <c r="AU96" s="109">
        <f>'02 - SO 02 Ihrisko pre ka...'!P134</f>
        <v>0</v>
      </c>
      <c r="AV96" s="108">
        <f>'02 - SO 02 Ihrisko pre ka...'!J35</f>
        <v>0</v>
      </c>
      <c r="AW96" s="108">
        <f>'02 - SO 02 Ihrisko pre ka...'!J36</f>
        <v>0</v>
      </c>
      <c r="AX96" s="108">
        <f>'02 - SO 02 Ihrisko pre ka...'!J37</f>
        <v>0</v>
      </c>
      <c r="AY96" s="108">
        <f>'02 - SO 02 Ihrisko pre ka...'!J38</f>
        <v>0</v>
      </c>
      <c r="AZ96" s="108">
        <f>'02 - SO 02 Ihrisko pre ka...'!F35</f>
        <v>0</v>
      </c>
      <c r="BA96" s="108">
        <f>'02 - SO 02 Ihrisko pre ka...'!F36</f>
        <v>0</v>
      </c>
      <c r="BB96" s="108">
        <f>'02 - SO 02 Ihrisko pre ka...'!F37</f>
        <v>0</v>
      </c>
      <c r="BC96" s="108">
        <f>'02 - SO 02 Ihrisko pre ka...'!F38</f>
        <v>0</v>
      </c>
      <c r="BD96" s="110">
        <f>'02 - SO 02 Ihrisko pre ka...'!F39</f>
        <v>0</v>
      </c>
      <c r="BE96" s="7"/>
      <c r="BT96" s="111" t="s">
        <v>82</v>
      </c>
      <c r="BV96" s="111" t="s">
        <v>76</v>
      </c>
      <c r="BW96" s="111" t="s">
        <v>86</v>
      </c>
      <c r="BX96" s="111" t="s">
        <v>4</v>
      </c>
      <c r="CL96" s="111" t="s">
        <v>1</v>
      </c>
      <c r="CM96" s="111" t="s">
        <v>74</v>
      </c>
    </row>
    <row r="97" s="7" customFormat="1" ht="16.5" customHeight="1">
      <c r="A97" s="100" t="s">
        <v>78</v>
      </c>
      <c r="B97" s="101"/>
      <c r="C97" s="102"/>
      <c r="D97" s="103" t="s">
        <v>87</v>
      </c>
      <c r="E97" s="103"/>
      <c r="F97" s="103"/>
      <c r="G97" s="103"/>
      <c r="H97" s="103"/>
      <c r="I97" s="104"/>
      <c r="J97" s="103" t="s">
        <v>88</v>
      </c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5">
        <f>'04 - SO 04 Asfaltove ihri...'!J32</f>
        <v>0</v>
      </c>
      <c r="AH97" s="104"/>
      <c r="AI97" s="104"/>
      <c r="AJ97" s="104"/>
      <c r="AK97" s="104"/>
      <c r="AL97" s="104"/>
      <c r="AM97" s="104"/>
      <c r="AN97" s="105">
        <f>SUM(AG97,AT97)</f>
        <v>0</v>
      </c>
      <c r="AO97" s="104"/>
      <c r="AP97" s="104"/>
      <c r="AQ97" s="106" t="s">
        <v>81</v>
      </c>
      <c r="AR97" s="101"/>
      <c r="AS97" s="107">
        <v>0</v>
      </c>
      <c r="AT97" s="108">
        <f>ROUND(SUM(AV97:AW97),2)</f>
        <v>0</v>
      </c>
      <c r="AU97" s="109">
        <f>'04 - SO 04 Asfaltove ihri...'!P131</f>
        <v>0</v>
      </c>
      <c r="AV97" s="108">
        <f>'04 - SO 04 Asfaltove ihri...'!J35</f>
        <v>0</v>
      </c>
      <c r="AW97" s="108">
        <f>'04 - SO 04 Asfaltove ihri...'!J36</f>
        <v>0</v>
      </c>
      <c r="AX97" s="108">
        <f>'04 - SO 04 Asfaltove ihri...'!J37</f>
        <v>0</v>
      </c>
      <c r="AY97" s="108">
        <f>'04 - SO 04 Asfaltove ihri...'!J38</f>
        <v>0</v>
      </c>
      <c r="AZ97" s="108">
        <f>'04 - SO 04 Asfaltove ihri...'!F35</f>
        <v>0</v>
      </c>
      <c r="BA97" s="108">
        <f>'04 - SO 04 Asfaltove ihri...'!F36</f>
        <v>0</v>
      </c>
      <c r="BB97" s="108">
        <f>'04 - SO 04 Asfaltove ihri...'!F37</f>
        <v>0</v>
      </c>
      <c r="BC97" s="108">
        <f>'04 - SO 04 Asfaltove ihri...'!F38</f>
        <v>0</v>
      </c>
      <c r="BD97" s="110">
        <f>'04 - SO 04 Asfaltove ihri...'!F39</f>
        <v>0</v>
      </c>
      <c r="BE97" s="7"/>
      <c r="BT97" s="111" t="s">
        <v>82</v>
      </c>
      <c r="BV97" s="111" t="s">
        <v>76</v>
      </c>
      <c r="BW97" s="111" t="s">
        <v>89</v>
      </c>
      <c r="BX97" s="111" t="s">
        <v>4</v>
      </c>
      <c r="CL97" s="111" t="s">
        <v>1</v>
      </c>
      <c r="CM97" s="111" t="s">
        <v>74</v>
      </c>
    </row>
    <row r="98" s="7" customFormat="1" ht="16.5" customHeight="1">
      <c r="A98" s="100" t="s">
        <v>78</v>
      </c>
      <c r="B98" s="101"/>
      <c r="C98" s="102"/>
      <c r="D98" s="103" t="s">
        <v>90</v>
      </c>
      <c r="E98" s="103"/>
      <c r="F98" s="103"/>
      <c r="G98" s="103"/>
      <c r="H98" s="103"/>
      <c r="I98" s="104"/>
      <c r="J98" s="103" t="s">
        <v>91</v>
      </c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5">
        <f>'05 - SO 05 Príjazdová kom...'!J32</f>
        <v>0</v>
      </c>
      <c r="AH98" s="104"/>
      <c r="AI98" s="104"/>
      <c r="AJ98" s="104"/>
      <c r="AK98" s="104"/>
      <c r="AL98" s="104"/>
      <c r="AM98" s="104"/>
      <c r="AN98" s="105">
        <f>SUM(AG98,AT98)</f>
        <v>0</v>
      </c>
      <c r="AO98" s="104"/>
      <c r="AP98" s="104"/>
      <c r="AQ98" s="106" t="s">
        <v>81</v>
      </c>
      <c r="AR98" s="101"/>
      <c r="AS98" s="107">
        <v>0</v>
      </c>
      <c r="AT98" s="108">
        <f>ROUND(SUM(AV98:AW98),2)</f>
        <v>0</v>
      </c>
      <c r="AU98" s="109">
        <f>'05 - SO 05 Príjazdová kom...'!P131</f>
        <v>0</v>
      </c>
      <c r="AV98" s="108">
        <f>'05 - SO 05 Príjazdová kom...'!J35</f>
        <v>0</v>
      </c>
      <c r="AW98" s="108">
        <f>'05 - SO 05 Príjazdová kom...'!J36</f>
        <v>0</v>
      </c>
      <c r="AX98" s="108">
        <f>'05 - SO 05 Príjazdová kom...'!J37</f>
        <v>0</v>
      </c>
      <c r="AY98" s="108">
        <f>'05 - SO 05 Príjazdová kom...'!J38</f>
        <v>0</v>
      </c>
      <c r="AZ98" s="108">
        <f>'05 - SO 05 Príjazdová kom...'!F35</f>
        <v>0</v>
      </c>
      <c r="BA98" s="108">
        <f>'05 - SO 05 Príjazdová kom...'!F36</f>
        <v>0</v>
      </c>
      <c r="BB98" s="108">
        <f>'05 - SO 05 Príjazdová kom...'!F37</f>
        <v>0</v>
      </c>
      <c r="BC98" s="108">
        <f>'05 - SO 05 Príjazdová kom...'!F38</f>
        <v>0</v>
      </c>
      <c r="BD98" s="110">
        <f>'05 - SO 05 Príjazdová kom...'!F39</f>
        <v>0</v>
      </c>
      <c r="BE98" s="7"/>
      <c r="BT98" s="111" t="s">
        <v>82</v>
      </c>
      <c r="BV98" s="111" t="s">
        <v>76</v>
      </c>
      <c r="BW98" s="111" t="s">
        <v>92</v>
      </c>
      <c r="BX98" s="111" t="s">
        <v>4</v>
      </c>
      <c r="CL98" s="111" t="s">
        <v>1</v>
      </c>
      <c r="CM98" s="111" t="s">
        <v>74</v>
      </c>
    </row>
    <row r="99" s="7" customFormat="1" ht="24.75" customHeight="1">
      <c r="A99" s="100" t="s">
        <v>78</v>
      </c>
      <c r="B99" s="101"/>
      <c r="C99" s="102"/>
      <c r="D99" s="103" t="s">
        <v>93</v>
      </c>
      <c r="E99" s="103"/>
      <c r="F99" s="103"/>
      <c r="G99" s="103"/>
      <c r="H99" s="103"/>
      <c r="I99" s="104"/>
      <c r="J99" s="103" t="s">
        <v>94</v>
      </c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5">
        <f>'08 - SO 08 Oporný murik, ...'!J32</f>
        <v>0</v>
      </c>
      <c r="AH99" s="104"/>
      <c r="AI99" s="104"/>
      <c r="AJ99" s="104"/>
      <c r="AK99" s="104"/>
      <c r="AL99" s="104"/>
      <c r="AM99" s="104"/>
      <c r="AN99" s="105">
        <f>SUM(AG99,AT99)</f>
        <v>0</v>
      </c>
      <c r="AO99" s="104"/>
      <c r="AP99" s="104"/>
      <c r="AQ99" s="106" t="s">
        <v>81</v>
      </c>
      <c r="AR99" s="101"/>
      <c r="AS99" s="112">
        <v>0</v>
      </c>
      <c r="AT99" s="113">
        <f>ROUND(SUM(AV99:AW99),2)</f>
        <v>0</v>
      </c>
      <c r="AU99" s="114">
        <f>'08 - SO 08 Oporný murik, ...'!P135</f>
        <v>0</v>
      </c>
      <c r="AV99" s="113">
        <f>'08 - SO 08 Oporný murik, ...'!J35</f>
        <v>0</v>
      </c>
      <c r="AW99" s="113">
        <f>'08 - SO 08 Oporný murik, ...'!J36</f>
        <v>0</v>
      </c>
      <c r="AX99" s="113">
        <f>'08 - SO 08 Oporný murik, ...'!J37</f>
        <v>0</v>
      </c>
      <c r="AY99" s="113">
        <f>'08 - SO 08 Oporný murik, ...'!J38</f>
        <v>0</v>
      </c>
      <c r="AZ99" s="113">
        <f>'08 - SO 08 Oporný murik, ...'!F35</f>
        <v>0</v>
      </c>
      <c r="BA99" s="113">
        <f>'08 - SO 08 Oporný murik, ...'!F36</f>
        <v>0</v>
      </c>
      <c r="BB99" s="113">
        <f>'08 - SO 08 Oporný murik, ...'!F37</f>
        <v>0</v>
      </c>
      <c r="BC99" s="113">
        <f>'08 - SO 08 Oporný murik, ...'!F38</f>
        <v>0</v>
      </c>
      <c r="BD99" s="115">
        <f>'08 - SO 08 Oporný murik, ...'!F39</f>
        <v>0</v>
      </c>
      <c r="BE99" s="7"/>
      <c r="BT99" s="111" t="s">
        <v>82</v>
      </c>
      <c r="BV99" s="111" t="s">
        <v>76</v>
      </c>
      <c r="BW99" s="111" t="s">
        <v>95</v>
      </c>
      <c r="BX99" s="111" t="s">
        <v>4</v>
      </c>
      <c r="CL99" s="111" t="s">
        <v>1</v>
      </c>
      <c r="CM99" s="111" t="s">
        <v>74</v>
      </c>
    </row>
    <row r="100" s="2" customFormat="1" ht="30" customHeight="1">
      <c r="A100" s="34"/>
      <c r="B100" s="35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5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</row>
    <row r="101" s="2" customFormat="1" ht="6.96" customHeight="1">
      <c r="A101" s="34"/>
      <c r="B101" s="56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35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</row>
  </sheetData>
  <mergeCells count="58">
    <mergeCell ref="L85:AO85"/>
    <mergeCell ref="AM87:AN87"/>
    <mergeCell ref="AM89:AP89"/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AG94:AM94"/>
    <mergeCell ref="AN94:AP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95" location="'01 - SO 01 Ihrisko pre ka...'!C2" display="/"/>
    <hyperlink ref="A96" location="'02 - SO 02 Ihrisko pre ka...'!C2" display="/"/>
    <hyperlink ref="A97" location="'04 - SO 04 Asfaltove ihri...'!C2" display="/"/>
    <hyperlink ref="A98" location="'05 - SO 05 Príjazdová kom...'!C2" display="/"/>
    <hyperlink ref="A99" location="'08 - SO 08 Oporný murik,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83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96</v>
      </c>
      <c r="L4" s="18"/>
      <c r="M4" s="116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17" t="str">
        <f>'Rekapitulácia stavby'!K6</f>
        <v>Revitalizácia športoveho areálu Slavoj Trebišov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97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98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28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28" t="s">
        <v>20</v>
      </c>
      <c r="J12" s="65" t="str">
        <f>'Rekapitulácia stavby'!AN8</f>
        <v>10. 2. 2021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28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28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28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28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28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18"/>
      <c r="B27" s="119"/>
      <c r="C27" s="118"/>
      <c r="D27" s="118"/>
      <c r="E27" s="32" t="s">
        <v>1</v>
      </c>
      <c r="F27" s="32"/>
      <c r="G27" s="32"/>
      <c r="H27" s="32"/>
      <c r="I27" s="118"/>
      <c r="J27" s="118"/>
      <c r="K27" s="118"/>
      <c r="L27" s="120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99</v>
      </c>
      <c r="E30" s="34"/>
      <c r="F30" s="34"/>
      <c r="G30" s="34"/>
      <c r="H30" s="34"/>
      <c r="I30" s="34"/>
      <c r="J30" s="121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2" t="s">
        <v>100</v>
      </c>
      <c r="E31" s="34"/>
      <c r="F31" s="34"/>
      <c r="G31" s="34"/>
      <c r="H31" s="34"/>
      <c r="I31" s="34"/>
      <c r="J31" s="121">
        <f>J107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23" t="s">
        <v>34</v>
      </c>
      <c r="E32" s="34"/>
      <c r="F32" s="34"/>
      <c r="G32" s="34"/>
      <c r="H32" s="34"/>
      <c r="I32" s="34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8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39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24" t="s">
        <v>38</v>
      </c>
      <c r="E35" s="28" t="s">
        <v>39</v>
      </c>
      <c r="F35" s="125">
        <f>ROUND((SUM(BE107:BE114) + SUM(BE134:BE168)),  2)</f>
        <v>0</v>
      </c>
      <c r="G35" s="34"/>
      <c r="H35" s="34"/>
      <c r="I35" s="126">
        <v>0.20000000000000001</v>
      </c>
      <c r="J35" s="125">
        <f>ROUND(((SUM(BE107:BE114) + SUM(BE134:BE168))*I35),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25">
        <f>ROUND((SUM(BF107:BF114) + SUM(BF134:BF168)),  2)</f>
        <v>0</v>
      </c>
      <c r="G36" s="34"/>
      <c r="H36" s="34"/>
      <c r="I36" s="126">
        <v>0.20000000000000001</v>
      </c>
      <c r="J36" s="125">
        <f>ROUND(((SUM(BF107:BF114) + SUM(BF134:BF168))*I36),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25">
        <f>ROUND((SUM(BG107:BG114) + SUM(BG134:BG168)),  2)</f>
        <v>0</v>
      </c>
      <c r="G37" s="34"/>
      <c r="H37" s="34"/>
      <c r="I37" s="126">
        <v>0.20000000000000001</v>
      </c>
      <c r="J37" s="125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25">
        <f>ROUND((SUM(BH107:BH114) + SUM(BH134:BH168)),  2)</f>
        <v>0</v>
      </c>
      <c r="G38" s="34"/>
      <c r="H38" s="34"/>
      <c r="I38" s="126">
        <v>0.20000000000000001</v>
      </c>
      <c r="J38" s="125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25">
        <f>ROUND((SUM(BI107:BI114) + SUM(BI134:BI168)),  2)</f>
        <v>0</v>
      </c>
      <c r="G39" s="34"/>
      <c r="H39" s="34"/>
      <c r="I39" s="126">
        <v>0</v>
      </c>
      <c r="J39" s="125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27"/>
      <c r="D41" s="128" t="s">
        <v>44</v>
      </c>
      <c r="E41" s="77"/>
      <c r="F41" s="77"/>
      <c r="G41" s="129" t="s">
        <v>45</v>
      </c>
      <c r="H41" s="130" t="s">
        <v>46</v>
      </c>
      <c r="I41" s="77"/>
      <c r="J41" s="131">
        <f>SUM(J32:J39)</f>
        <v>0</v>
      </c>
      <c r="K41" s="132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33" t="s">
        <v>50</v>
      </c>
      <c r="G61" s="54" t="s">
        <v>49</v>
      </c>
      <c r="H61" s="37"/>
      <c r="I61" s="37"/>
      <c r="J61" s="134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33" t="s">
        <v>50</v>
      </c>
      <c r="G76" s="54" t="s">
        <v>49</v>
      </c>
      <c r="H76" s="37"/>
      <c r="I76" s="37"/>
      <c r="J76" s="134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101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7" t="str">
        <f>E7</f>
        <v>Revitalizácia športoveho areálu Slavoj Trebišov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97</v>
      </c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01 - SO 01 Ihrisko pre kategoriu U10, U11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Trebišov </v>
      </c>
      <c r="G89" s="34"/>
      <c r="H89" s="34"/>
      <c r="I89" s="28" t="s">
        <v>20</v>
      </c>
      <c r="J89" s="65" t="str">
        <f>IF(J12="","",J12)</f>
        <v>10. 2. 2021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Mesto Trebišov </v>
      </c>
      <c r="G91" s="34"/>
      <c r="H91" s="34"/>
      <c r="I91" s="28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35" t="s">
        <v>102</v>
      </c>
      <c r="D94" s="127"/>
      <c r="E94" s="127"/>
      <c r="F94" s="127"/>
      <c r="G94" s="127"/>
      <c r="H94" s="127"/>
      <c r="I94" s="127"/>
      <c r="J94" s="136" t="s">
        <v>103</v>
      </c>
      <c r="K94" s="12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37" t="s">
        <v>104</v>
      </c>
      <c r="D96" s="34"/>
      <c r="E96" s="34"/>
      <c r="F96" s="34"/>
      <c r="G96" s="34"/>
      <c r="H96" s="34"/>
      <c r="I96" s="34"/>
      <c r="J96" s="92">
        <f>J134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105</v>
      </c>
    </row>
    <row r="97" s="9" customFormat="1" ht="24.96" customHeight="1">
      <c r="A97" s="9"/>
      <c r="B97" s="138"/>
      <c r="C97" s="9"/>
      <c r="D97" s="139" t="s">
        <v>106</v>
      </c>
      <c r="E97" s="140"/>
      <c r="F97" s="140"/>
      <c r="G97" s="140"/>
      <c r="H97" s="140"/>
      <c r="I97" s="140"/>
      <c r="J97" s="141">
        <f>J135</f>
        <v>0</v>
      </c>
      <c r="K97" s="9"/>
      <c r="L97" s="13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42"/>
      <c r="C98" s="10"/>
      <c r="D98" s="143" t="s">
        <v>107</v>
      </c>
      <c r="E98" s="144"/>
      <c r="F98" s="144"/>
      <c r="G98" s="144"/>
      <c r="H98" s="144"/>
      <c r="I98" s="144"/>
      <c r="J98" s="145">
        <f>J136</f>
        <v>0</v>
      </c>
      <c r="K98" s="10"/>
      <c r="L98" s="14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2"/>
      <c r="C99" s="10"/>
      <c r="D99" s="143" t="s">
        <v>108</v>
      </c>
      <c r="E99" s="144"/>
      <c r="F99" s="144"/>
      <c r="G99" s="144"/>
      <c r="H99" s="144"/>
      <c r="I99" s="144"/>
      <c r="J99" s="145">
        <f>J144</f>
        <v>0</v>
      </c>
      <c r="K99" s="10"/>
      <c r="L99" s="14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42"/>
      <c r="C100" s="10"/>
      <c r="D100" s="143" t="s">
        <v>109</v>
      </c>
      <c r="E100" s="144"/>
      <c r="F100" s="144"/>
      <c r="G100" s="144"/>
      <c r="H100" s="144"/>
      <c r="I100" s="144"/>
      <c r="J100" s="145">
        <f>J147</f>
        <v>0</v>
      </c>
      <c r="K100" s="10"/>
      <c r="L100" s="14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42"/>
      <c r="C101" s="10"/>
      <c r="D101" s="143" t="s">
        <v>110</v>
      </c>
      <c r="E101" s="144"/>
      <c r="F101" s="144"/>
      <c r="G101" s="144"/>
      <c r="H101" s="144"/>
      <c r="I101" s="144"/>
      <c r="J101" s="145">
        <f>J149</f>
        <v>0</v>
      </c>
      <c r="K101" s="10"/>
      <c r="L101" s="14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42"/>
      <c r="C102" s="10"/>
      <c r="D102" s="143" t="s">
        <v>111</v>
      </c>
      <c r="E102" s="144"/>
      <c r="F102" s="144"/>
      <c r="G102" s="144"/>
      <c r="H102" s="144"/>
      <c r="I102" s="144"/>
      <c r="J102" s="145">
        <f>J154</f>
        <v>0</v>
      </c>
      <c r="K102" s="10"/>
      <c r="L102" s="14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42"/>
      <c r="C103" s="10"/>
      <c r="D103" s="143" t="s">
        <v>112</v>
      </c>
      <c r="E103" s="144"/>
      <c r="F103" s="144"/>
      <c r="G103" s="144"/>
      <c r="H103" s="144"/>
      <c r="I103" s="144"/>
      <c r="J103" s="145">
        <f>J163</f>
        <v>0</v>
      </c>
      <c r="K103" s="10"/>
      <c r="L103" s="14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42"/>
      <c r="C104" s="10"/>
      <c r="D104" s="143" t="s">
        <v>113</v>
      </c>
      <c r="E104" s="144"/>
      <c r="F104" s="144"/>
      <c r="G104" s="144"/>
      <c r="H104" s="144"/>
      <c r="I104" s="144"/>
      <c r="J104" s="145">
        <f>J167</f>
        <v>0</v>
      </c>
      <c r="K104" s="10"/>
      <c r="L104" s="14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4"/>
      <c r="B105" s="35"/>
      <c r="C105" s="34"/>
      <c r="D105" s="34"/>
      <c r="E105" s="34"/>
      <c r="F105" s="34"/>
      <c r="G105" s="34"/>
      <c r="H105" s="34"/>
      <c r="I105" s="34"/>
      <c r="J105" s="34"/>
      <c r="K105" s="34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6.96" customHeight="1">
      <c r="A106" s="34"/>
      <c r="B106" s="35"/>
      <c r="C106" s="34"/>
      <c r="D106" s="34"/>
      <c r="E106" s="34"/>
      <c r="F106" s="34"/>
      <c r="G106" s="34"/>
      <c r="H106" s="34"/>
      <c r="I106" s="34"/>
      <c r="J106" s="34"/>
      <c r="K106" s="34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9.28" customHeight="1">
      <c r="A107" s="34"/>
      <c r="B107" s="35"/>
      <c r="C107" s="137" t="s">
        <v>114</v>
      </c>
      <c r="D107" s="34"/>
      <c r="E107" s="34"/>
      <c r="F107" s="34"/>
      <c r="G107" s="34"/>
      <c r="H107" s="34"/>
      <c r="I107" s="34"/>
      <c r="J107" s="146">
        <f>ROUND(J108 + J109 + J110 + J111 + J112 + J113,2)</f>
        <v>0</v>
      </c>
      <c r="K107" s="34"/>
      <c r="L107" s="51"/>
      <c r="N107" s="147" t="s">
        <v>38</v>
      </c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8" customHeight="1">
      <c r="A108" s="34"/>
      <c r="B108" s="148"/>
      <c r="C108" s="149"/>
      <c r="D108" s="150" t="s">
        <v>115</v>
      </c>
      <c r="E108" s="151"/>
      <c r="F108" s="151"/>
      <c r="G108" s="149"/>
      <c r="H108" s="149"/>
      <c r="I108" s="149"/>
      <c r="J108" s="152">
        <v>0</v>
      </c>
      <c r="K108" s="149"/>
      <c r="L108" s="153"/>
      <c r="M108" s="154"/>
      <c r="N108" s="155" t="s">
        <v>40</v>
      </c>
      <c r="O108" s="154"/>
      <c r="P108" s="154"/>
      <c r="Q108" s="154"/>
      <c r="R108" s="154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  <c r="AT108" s="154"/>
      <c r="AU108" s="154"/>
      <c r="AV108" s="154"/>
      <c r="AW108" s="154"/>
      <c r="AX108" s="154"/>
      <c r="AY108" s="156" t="s">
        <v>116</v>
      </c>
      <c r="AZ108" s="154"/>
      <c r="BA108" s="154"/>
      <c r="BB108" s="154"/>
      <c r="BC108" s="154"/>
      <c r="BD108" s="154"/>
      <c r="BE108" s="157">
        <f>IF(N108="základná",J108,0)</f>
        <v>0</v>
      </c>
      <c r="BF108" s="157">
        <f>IF(N108="znížená",J108,0)</f>
        <v>0</v>
      </c>
      <c r="BG108" s="157">
        <f>IF(N108="zákl. prenesená",J108,0)</f>
        <v>0</v>
      </c>
      <c r="BH108" s="157">
        <f>IF(N108="zníž. prenesená",J108,0)</f>
        <v>0</v>
      </c>
      <c r="BI108" s="157">
        <f>IF(N108="nulová",J108,0)</f>
        <v>0</v>
      </c>
      <c r="BJ108" s="156" t="s">
        <v>117</v>
      </c>
      <c r="BK108" s="154"/>
      <c r="BL108" s="154"/>
      <c r="BM108" s="154"/>
    </row>
    <row r="109" s="2" customFormat="1" ht="18" customHeight="1">
      <c r="A109" s="34"/>
      <c r="B109" s="148"/>
      <c r="C109" s="149"/>
      <c r="D109" s="150" t="s">
        <v>118</v>
      </c>
      <c r="E109" s="151"/>
      <c r="F109" s="151"/>
      <c r="G109" s="149"/>
      <c r="H109" s="149"/>
      <c r="I109" s="149"/>
      <c r="J109" s="152">
        <v>0</v>
      </c>
      <c r="K109" s="149"/>
      <c r="L109" s="153"/>
      <c r="M109" s="154"/>
      <c r="N109" s="155" t="s">
        <v>40</v>
      </c>
      <c r="O109" s="154"/>
      <c r="P109" s="154"/>
      <c r="Q109" s="154"/>
      <c r="R109" s="154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54"/>
      <c r="AG109" s="154"/>
      <c r="AH109" s="154"/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  <c r="AT109" s="154"/>
      <c r="AU109" s="154"/>
      <c r="AV109" s="154"/>
      <c r="AW109" s="154"/>
      <c r="AX109" s="154"/>
      <c r="AY109" s="156" t="s">
        <v>116</v>
      </c>
      <c r="AZ109" s="154"/>
      <c r="BA109" s="154"/>
      <c r="BB109" s="154"/>
      <c r="BC109" s="154"/>
      <c r="BD109" s="154"/>
      <c r="BE109" s="157">
        <f>IF(N109="základná",J109,0)</f>
        <v>0</v>
      </c>
      <c r="BF109" s="157">
        <f>IF(N109="znížená",J109,0)</f>
        <v>0</v>
      </c>
      <c r="BG109" s="157">
        <f>IF(N109="zákl. prenesená",J109,0)</f>
        <v>0</v>
      </c>
      <c r="BH109" s="157">
        <f>IF(N109="zníž. prenesená",J109,0)</f>
        <v>0</v>
      </c>
      <c r="BI109" s="157">
        <f>IF(N109="nulová",J109,0)</f>
        <v>0</v>
      </c>
      <c r="BJ109" s="156" t="s">
        <v>117</v>
      </c>
      <c r="BK109" s="154"/>
      <c r="BL109" s="154"/>
      <c r="BM109" s="154"/>
    </row>
    <row r="110" s="2" customFormat="1" ht="18" customHeight="1">
      <c r="A110" s="34"/>
      <c r="B110" s="148"/>
      <c r="C110" s="149"/>
      <c r="D110" s="150" t="s">
        <v>119</v>
      </c>
      <c r="E110" s="151"/>
      <c r="F110" s="151"/>
      <c r="G110" s="149"/>
      <c r="H110" s="149"/>
      <c r="I110" s="149"/>
      <c r="J110" s="152">
        <v>0</v>
      </c>
      <c r="K110" s="149"/>
      <c r="L110" s="153"/>
      <c r="M110" s="154"/>
      <c r="N110" s="155" t="s">
        <v>40</v>
      </c>
      <c r="O110" s="154"/>
      <c r="P110" s="154"/>
      <c r="Q110" s="154"/>
      <c r="R110" s="154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  <c r="AT110" s="154"/>
      <c r="AU110" s="154"/>
      <c r="AV110" s="154"/>
      <c r="AW110" s="154"/>
      <c r="AX110" s="154"/>
      <c r="AY110" s="156" t="s">
        <v>116</v>
      </c>
      <c r="AZ110" s="154"/>
      <c r="BA110" s="154"/>
      <c r="BB110" s="154"/>
      <c r="BC110" s="154"/>
      <c r="BD110" s="154"/>
      <c r="BE110" s="157">
        <f>IF(N110="základná",J110,0)</f>
        <v>0</v>
      </c>
      <c r="BF110" s="157">
        <f>IF(N110="znížená",J110,0)</f>
        <v>0</v>
      </c>
      <c r="BG110" s="157">
        <f>IF(N110="zákl. prenesená",J110,0)</f>
        <v>0</v>
      </c>
      <c r="BH110" s="157">
        <f>IF(N110="zníž. prenesená",J110,0)</f>
        <v>0</v>
      </c>
      <c r="BI110" s="157">
        <f>IF(N110="nulová",J110,0)</f>
        <v>0</v>
      </c>
      <c r="BJ110" s="156" t="s">
        <v>117</v>
      </c>
      <c r="BK110" s="154"/>
      <c r="BL110" s="154"/>
      <c r="BM110" s="154"/>
    </row>
    <row r="111" s="2" customFormat="1" ht="18" customHeight="1">
      <c r="A111" s="34"/>
      <c r="B111" s="148"/>
      <c r="C111" s="149"/>
      <c r="D111" s="150" t="s">
        <v>120</v>
      </c>
      <c r="E111" s="151"/>
      <c r="F111" s="151"/>
      <c r="G111" s="149"/>
      <c r="H111" s="149"/>
      <c r="I111" s="149"/>
      <c r="J111" s="152">
        <v>0</v>
      </c>
      <c r="K111" s="149"/>
      <c r="L111" s="153"/>
      <c r="M111" s="154"/>
      <c r="N111" s="155" t="s">
        <v>40</v>
      </c>
      <c r="O111" s="154"/>
      <c r="P111" s="154"/>
      <c r="Q111" s="154"/>
      <c r="R111" s="154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54"/>
      <c r="AG111" s="154"/>
      <c r="AH111" s="154"/>
      <c r="AI111" s="154"/>
      <c r="AJ111" s="154"/>
      <c r="AK111" s="154"/>
      <c r="AL111" s="154"/>
      <c r="AM111" s="154"/>
      <c r="AN111" s="154"/>
      <c r="AO111" s="154"/>
      <c r="AP111" s="154"/>
      <c r="AQ111" s="154"/>
      <c r="AR111" s="154"/>
      <c r="AS111" s="154"/>
      <c r="AT111" s="154"/>
      <c r="AU111" s="154"/>
      <c r="AV111" s="154"/>
      <c r="AW111" s="154"/>
      <c r="AX111" s="154"/>
      <c r="AY111" s="156" t="s">
        <v>116</v>
      </c>
      <c r="AZ111" s="154"/>
      <c r="BA111" s="154"/>
      <c r="BB111" s="154"/>
      <c r="BC111" s="154"/>
      <c r="BD111" s="154"/>
      <c r="BE111" s="157">
        <f>IF(N111="základná",J111,0)</f>
        <v>0</v>
      </c>
      <c r="BF111" s="157">
        <f>IF(N111="znížená",J111,0)</f>
        <v>0</v>
      </c>
      <c r="BG111" s="157">
        <f>IF(N111="zákl. prenesená",J111,0)</f>
        <v>0</v>
      </c>
      <c r="BH111" s="157">
        <f>IF(N111="zníž. prenesená",J111,0)</f>
        <v>0</v>
      </c>
      <c r="BI111" s="157">
        <f>IF(N111="nulová",J111,0)</f>
        <v>0</v>
      </c>
      <c r="BJ111" s="156" t="s">
        <v>117</v>
      </c>
      <c r="BK111" s="154"/>
      <c r="BL111" s="154"/>
      <c r="BM111" s="154"/>
    </row>
    <row r="112" s="2" customFormat="1" ht="18" customHeight="1">
      <c r="A112" s="34"/>
      <c r="B112" s="148"/>
      <c r="C112" s="149"/>
      <c r="D112" s="150" t="s">
        <v>121</v>
      </c>
      <c r="E112" s="151"/>
      <c r="F112" s="151"/>
      <c r="G112" s="149"/>
      <c r="H112" s="149"/>
      <c r="I112" s="149"/>
      <c r="J112" s="152">
        <v>0</v>
      </c>
      <c r="K112" s="149"/>
      <c r="L112" s="153"/>
      <c r="M112" s="154"/>
      <c r="N112" s="155" t="s">
        <v>40</v>
      </c>
      <c r="O112" s="154"/>
      <c r="P112" s="154"/>
      <c r="Q112" s="154"/>
      <c r="R112" s="154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54"/>
      <c r="AG112" s="154"/>
      <c r="AH112" s="154"/>
      <c r="AI112" s="154"/>
      <c r="AJ112" s="154"/>
      <c r="AK112" s="154"/>
      <c r="AL112" s="154"/>
      <c r="AM112" s="154"/>
      <c r="AN112" s="154"/>
      <c r="AO112" s="154"/>
      <c r="AP112" s="154"/>
      <c r="AQ112" s="154"/>
      <c r="AR112" s="154"/>
      <c r="AS112" s="154"/>
      <c r="AT112" s="154"/>
      <c r="AU112" s="154"/>
      <c r="AV112" s="154"/>
      <c r="AW112" s="154"/>
      <c r="AX112" s="154"/>
      <c r="AY112" s="156" t="s">
        <v>116</v>
      </c>
      <c r="AZ112" s="154"/>
      <c r="BA112" s="154"/>
      <c r="BB112" s="154"/>
      <c r="BC112" s="154"/>
      <c r="BD112" s="154"/>
      <c r="BE112" s="157">
        <f>IF(N112="základná",J112,0)</f>
        <v>0</v>
      </c>
      <c r="BF112" s="157">
        <f>IF(N112="znížená",J112,0)</f>
        <v>0</v>
      </c>
      <c r="BG112" s="157">
        <f>IF(N112="zákl. prenesená",J112,0)</f>
        <v>0</v>
      </c>
      <c r="BH112" s="157">
        <f>IF(N112="zníž. prenesená",J112,0)</f>
        <v>0</v>
      </c>
      <c r="BI112" s="157">
        <f>IF(N112="nulová",J112,0)</f>
        <v>0</v>
      </c>
      <c r="BJ112" s="156" t="s">
        <v>117</v>
      </c>
      <c r="BK112" s="154"/>
      <c r="BL112" s="154"/>
      <c r="BM112" s="154"/>
    </row>
    <row r="113" s="2" customFormat="1" ht="18" customHeight="1">
      <c r="A113" s="34"/>
      <c r="B113" s="148"/>
      <c r="C113" s="149"/>
      <c r="D113" s="151" t="s">
        <v>122</v>
      </c>
      <c r="E113" s="149"/>
      <c r="F113" s="149"/>
      <c r="G113" s="149"/>
      <c r="H113" s="149"/>
      <c r="I113" s="149"/>
      <c r="J113" s="152">
        <f>ROUND(J30*T113,2)</f>
        <v>0</v>
      </c>
      <c r="K113" s="149"/>
      <c r="L113" s="153"/>
      <c r="M113" s="154"/>
      <c r="N113" s="155" t="s">
        <v>40</v>
      </c>
      <c r="O113" s="154"/>
      <c r="P113" s="154"/>
      <c r="Q113" s="154"/>
      <c r="R113" s="154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  <c r="AT113" s="154"/>
      <c r="AU113" s="154"/>
      <c r="AV113" s="154"/>
      <c r="AW113" s="154"/>
      <c r="AX113" s="154"/>
      <c r="AY113" s="156" t="s">
        <v>123</v>
      </c>
      <c r="AZ113" s="154"/>
      <c r="BA113" s="154"/>
      <c r="BB113" s="154"/>
      <c r="BC113" s="154"/>
      <c r="BD113" s="154"/>
      <c r="BE113" s="157">
        <f>IF(N113="základná",J113,0)</f>
        <v>0</v>
      </c>
      <c r="BF113" s="157">
        <f>IF(N113="znížená",J113,0)</f>
        <v>0</v>
      </c>
      <c r="BG113" s="157">
        <f>IF(N113="zákl. prenesená",J113,0)</f>
        <v>0</v>
      </c>
      <c r="BH113" s="157">
        <f>IF(N113="zníž. prenesená",J113,0)</f>
        <v>0</v>
      </c>
      <c r="BI113" s="157">
        <f>IF(N113="nulová",J113,0)</f>
        <v>0</v>
      </c>
      <c r="BJ113" s="156" t="s">
        <v>117</v>
      </c>
      <c r="BK113" s="154"/>
      <c r="BL113" s="154"/>
      <c r="BM113" s="154"/>
    </row>
    <row r="114" s="2" customFormat="1">
      <c r="A114" s="34"/>
      <c r="B114" s="35"/>
      <c r="C114" s="34"/>
      <c r="D114" s="34"/>
      <c r="E114" s="34"/>
      <c r="F114" s="34"/>
      <c r="G114" s="34"/>
      <c r="H114" s="34"/>
      <c r="I114" s="34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29.28" customHeight="1">
      <c r="A115" s="34"/>
      <c r="B115" s="35"/>
      <c r="C115" s="158" t="s">
        <v>124</v>
      </c>
      <c r="D115" s="127"/>
      <c r="E115" s="127"/>
      <c r="F115" s="127"/>
      <c r="G115" s="127"/>
      <c r="H115" s="127"/>
      <c r="I115" s="127"/>
      <c r="J115" s="159">
        <f>ROUND(J96+J107,2)</f>
        <v>0</v>
      </c>
      <c r="K115" s="127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56"/>
      <c r="C116" s="57"/>
      <c r="D116" s="57"/>
      <c r="E116" s="57"/>
      <c r="F116" s="57"/>
      <c r="G116" s="57"/>
      <c r="H116" s="57"/>
      <c r="I116" s="57"/>
      <c r="J116" s="57"/>
      <c r="K116" s="57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20" s="2" customFormat="1" ht="6.96" customHeight="1">
      <c r="A120" s="34"/>
      <c r="B120" s="58"/>
      <c r="C120" s="59"/>
      <c r="D120" s="59"/>
      <c r="E120" s="59"/>
      <c r="F120" s="59"/>
      <c r="G120" s="59"/>
      <c r="H120" s="59"/>
      <c r="I120" s="59"/>
      <c r="J120" s="59"/>
      <c r="K120" s="59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24.96" customHeight="1">
      <c r="A121" s="34"/>
      <c r="B121" s="35"/>
      <c r="C121" s="19" t="s">
        <v>125</v>
      </c>
      <c r="D121" s="34"/>
      <c r="E121" s="34"/>
      <c r="F121" s="34"/>
      <c r="G121" s="34"/>
      <c r="H121" s="34"/>
      <c r="I121" s="34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6.96" customHeight="1">
      <c r="A122" s="34"/>
      <c r="B122" s="35"/>
      <c r="C122" s="34"/>
      <c r="D122" s="34"/>
      <c r="E122" s="34"/>
      <c r="F122" s="34"/>
      <c r="G122" s="34"/>
      <c r="H122" s="34"/>
      <c r="I122" s="34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2" customHeight="1">
      <c r="A123" s="34"/>
      <c r="B123" s="35"/>
      <c r="C123" s="28" t="s">
        <v>14</v>
      </c>
      <c r="D123" s="34"/>
      <c r="E123" s="34"/>
      <c r="F123" s="34"/>
      <c r="G123" s="34"/>
      <c r="H123" s="34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6.5" customHeight="1">
      <c r="A124" s="34"/>
      <c r="B124" s="35"/>
      <c r="C124" s="34"/>
      <c r="D124" s="34"/>
      <c r="E124" s="117" t="str">
        <f>E7</f>
        <v>Revitalizácia športoveho areálu Slavoj Trebišov</v>
      </c>
      <c r="F124" s="28"/>
      <c r="G124" s="28"/>
      <c r="H124" s="28"/>
      <c r="I124" s="34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2" customHeight="1">
      <c r="A125" s="34"/>
      <c r="B125" s="35"/>
      <c r="C125" s="28" t="s">
        <v>97</v>
      </c>
      <c r="D125" s="34"/>
      <c r="E125" s="34"/>
      <c r="F125" s="34"/>
      <c r="G125" s="34"/>
      <c r="H125" s="34"/>
      <c r="I125" s="34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6.5" customHeight="1">
      <c r="A126" s="34"/>
      <c r="B126" s="35"/>
      <c r="C126" s="34"/>
      <c r="D126" s="34"/>
      <c r="E126" s="63" t="str">
        <f>E9</f>
        <v>01 - SO 01 Ihrisko pre kategoriu U10, U11</v>
      </c>
      <c r="F126" s="34"/>
      <c r="G126" s="34"/>
      <c r="H126" s="34"/>
      <c r="I126" s="34"/>
      <c r="J126" s="34"/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6.96" customHeight="1">
      <c r="A127" s="34"/>
      <c r="B127" s="35"/>
      <c r="C127" s="34"/>
      <c r="D127" s="34"/>
      <c r="E127" s="34"/>
      <c r="F127" s="34"/>
      <c r="G127" s="34"/>
      <c r="H127" s="34"/>
      <c r="I127" s="34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2" customHeight="1">
      <c r="A128" s="34"/>
      <c r="B128" s="35"/>
      <c r="C128" s="28" t="s">
        <v>18</v>
      </c>
      <c r="D128" s="34"/>
      <c r="E128" s="34"/>
      <c r="F128" s="23" t="str">
        <f>F12</f>
        <v xml:space="preserve">Trebišov </v>
      </c>
      <c r="G128" s="34"/>
      <c r="H128" s="34"/>
      <c r="I128" s="28" t="s">
        <v>20</v>
      </c>
      <c r="J128" s="65" t="str">
        <f>IF(J12="","",J12)</f>
        <v>10. 2. 2021</v>
      </c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6.96" customHeight="1">
      <c r="A129" s="34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5.15" customHeight="1">
      <c r="A130" s="34"/>
      <c r="B130" s="35"/>
      <c r="C130" s="28" t="s">
        <v>22</v>
      </c>
      <c r="D130" s="34"/>
      <c r="E130" s="34"/>
      <c r="F130" s="23" t="str">
        <f>E15</f>
        <v xml:space="preserve">Mesto Trebišov </v>
      </c>
      <c r="G130" s="34"/>
      <c r="H130" s="34"/>
      <c r="I130" s="28" t="s">
        <v>28</v>
      </c>
      <c r="J130" s="32" t="str">
        <f>E21</f>
        <v xml:space="preserve"> </v>
      </c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5.15" customHeight="1">
      <c r="A131" s="34"/>
      <c r="B131" s="35"/>
      <c r="C131" s="28" t="s">
        <v>26</v>
      </c>
      <c r="D131" s="34"/>
      <c r="E131" s="34"/>
      <c r="F131" s="23" t="str">
        <f>IF(E18="","",E18)</f>
        <v>Vyplň údaj</v>
      </c>
      <c r="G131" s="34"/>
      <c r="H131" s="34"/>
      <c r="I131" s="28" t="s">
        <v>32</v>
      </c>
      <c r="J131" s="32" t="str">
        <f>E24</f>
        <v xml:space="preserve"> </v>
      </c>
      <c r="K131" s="34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10.32" customHeight="1">
      <c r="A132" s="34"/>
      <c r="B132" s="35"/>
      <c r="C132" s="34"/>
      <c r="D132" s="34"/>
      <c r="E132" s="34"/>
      <c r="F132" s="34"/>
      <c r="G132" s="34"/>
      <c r="H132" s="34"/>
      <c r="I132" s="34"/>
      <c r="J132" s="34"/>
      <c r="K132" s="34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11" customFormat="1" ht="29.28" customHeight="1">
      <c r="A133" s="160"/>
      <c r="B133" s="161"/>
      <c r="C133" s="162" t="s">
        <v>126</v>
      </c>
      <c r="D133" s="163" t="s">
        <v>59</v>
      </c>
      <c r="E133" s="163" t="s">
        <v>55</v>
      </c>
      <c r="F133" s="163" t="s">
        <v>56</v>
      </c>
      <c r="G133" s="163" t="s">
        <v>127</v>
      </c>
      <c r="H133" s="163" t="s">
        <v>128</v>
      </c>
      <c r="I133" s="163" t="s">
        <v>129</v>
      </c>
      <c r="J133" s="164" t="s">
        <v>103</v>
      </c>
      <c r="K133" s="165" t="s">
        <v>130</v>
      </c>
      <c r="L133" s="166"/>
      <c r="M133" s="82" t="s">
        <v>1</v>
      </c>
      <c r="N133" s="83" t="s">
        <v>38</v>
      </c>
      <c r="O133" s="83" t="s">
        <v>131</v>
      </c>
      <c r="P133" s="83" t="s">
        <v>132</v>
      </c>
      <c r="Q133" s="83" t="s">
        <v>133</v>
      </c>
      <c r="R133" s="83" t="s">
        <v>134</v>
      </c>
      <c r="S133" s="83" t="s">
        <v>135</v>
      </c>
      <c r="T133" s="84" t="s">
        <v>136</v>
      </c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</row>
    <row r="134" s="2" customFormat="1" ht="22.8" customHeight="1">
      <c r="A134" s="34"/>
      <c r="B134" s="35"/>
      <c r="C134" s="89" t="s">
        <v>99</v>
      </c>
      <c r="D134" s="34"/>
      <c r="E134" s="34"/>
      <c r="F134" s="34"/>
      <c r="G134" s="34"/>
      <c r="H134" s="34"/>
      <c r="I134" s="34"/>
      <c r="J134" s="167">
        <f>BK134</f>
        <v>0</v>
      </c>
      <c r="K134" s="34"/>
      <c r="L134" s="35"/>
      <c r="M134" s="85"/>
      <c r="N134" s="69"/>
      <c r="O134" s="86"/>
      <c r="P134" s="168">
        <f>P135</f>
        <v>0</v>
      </c>
      <c r="Q134" s="86"/>
      <c r="R134" s="168">
        <f>R135</f>
        <v>454.68454835</v>
      </c>
      <c r="S134" s="86"/>
      <c r="T134" s="169">
        <f>T135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T134" s="15" t="s">
        <v>73</v>
      </c>
      <c r="AU134" s="15" t="s">
        <v>105</v>
      </c>
      <c r="BK134" s="170">
        <f>BK135</f>
        <v>0</v>
      </c>
    </row>
    <row r="135" s="12" customFormat="1" ht="25.92" customHeight="1">
      <c r="A135" s="12"/>
      <c r="B135" s="171"/>
      <c r="C135" s="12"/>
      <c r="D135" s="172" t="s">
        <v>73</v>
      </c>
      <c r="E135" s="173" t="s">
        <v>137</v>
      </c>
      <c r="F135" s="173" t="s">
        <v>138</v>
      </c>
      <c r="G135" s="12"/>
      <c r="H135" s="12"/>
      <c r="I135" s="174"/>
      <c r="J135" s="175">
        <f>BK135</f>
        <v>0</v>
      </c>
      <c r="K135" s="12"/>
      <c r="L135" s="171"/>
      <c r="M135" s="176"/>
      <c r="N135" s="177"/>
      <c r="O135" s="177"/>
      <c r="P135" s="178">
        <f>P136+P144+P147+P149+P154+P163+P167</f>
        <v>0</v>
      </c>
      <c r="Q135" s="177"/>
      <c r="R135" s="178">
        <f>R136+R144+R147+R149+R154+R163+R167</f>
        <v>454.68454835</v>
      </c>
      <c r="S135" s="177"/>
      <c r="T135" s="179">
        <f>T136+T144+T147+T149+T154+T163+T167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72" t="s">
        <v>82</v>
      </c>
      <c r="AT135" s="180" t="s">
        <v>73</v>
      </c>
      <c r="AU135" s="180" t="s">
        <v>74</v>
      </c>
      <c r="AY135" s="172" t="s">
        <v>139</v>
      </c>
      <c r="BK135" s="181">
        <f>BK136+BK144+BK147+BK149+BK154+BK163+BK167</f>
        <v>0</v>
      </c>
    </row>
    <row r="136" s="12" customFormat="1" ht="22.8" customHeight="1">
      <c r="A136" s="12"/>
      <c r="B136" s="171"/>
      <c r="C136" s="12"/>
      <c r="D136" s="172" t="s">
        <v>73</v>
      </c>
      <c r="E136" s="182" t="s">
        <v>82</v>
      </c>
      <c r="F136" s="182" t="s">
        <v>140</v>
      </c>
      <c r="G136" s="12"/>
      <c r="H136" s="12"/>
      <c r="I136" s="174"/>
      <c r="J136" s="183">
        <f>BK136</f>
        <v>0</v>
      </c>
      <c r="K136" s="12"/>
      <c r="L136" s="171"/>
      <c r="M136" s="176"/>
      <c r="N136" s="177"/>
      <c r="O136" s="177"/>
      <c r="P136" s="178">
        <f>SUM(P137:P143)</f>
        <v>0</v>
      </c>
      <c r="Q136" s="177"/>
      <c r="R136" s="178">
        <f>SUM(R137:R143)</f>
        <v>0</v>
      </c>
      <c r="S136" s="177"/>
      <c r="T136" s="179">
        <f>SUM(T137:T143)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72" t="s">
        <v>82</v>
      </c>
      <c r="AT136" s="180" t="s">
        <v>73</v>
      </c>
      <c r="AU136" s="180" t="s">
        <v>82</v>
      </c>
      <c r="AY136" s="172" t="s">
        <v>139</v>
      </c>
      <c r="BK136" s="181">
        <f>SUM(BK137:BK143)</f>
        <v>0</v>
      </c>
    </row>
    <row r="137" s="2" customFormat="1" ht="21.75" customHeight="1">
      <c r="A137" s="34"/>
      <c r="B137" s="148"/>
      <c r="C137" s="184" t="s">
        <v>82</v>
      </c>
      <c r="D137" s="184" t="s">
        <v>141</v>
      </c>
      <c r="E137" s="185" t="s">
        <v>142</v>
      </c>
      <c r="F137" s="186" t="s">
        <v>143</v>
      </c>
      <c r="G137" s="187" t="s">
        <v>144</v>
      </c>
      <c r="H137" s="188">
        <v>350</v>
      </c>
      <c r="I137" s="189"/>
      <c r="J137" s="188">
        <f>ROUND(I137*H137,3)</f>
        <v>0</v>
      </c>
      <c r="K137" s="190"/>
      <c r="L137" s="35"/>
      <c r="M137" s="191" t="s">
        <v>1</v>
      </c>
      <c r="N137" s="192" t="s">
        <v>40</v>
      </c>
      <c r="O137" s="73"/>
      <c r="P137" s="193">
        <f>O137*H137</f>
        <v>0</v>
      </c>
      <c r="Q137" s="193">
        <v>0</v>
      </c>
      <c r="R137" s="193">
        <f>Q137*H137</f>
        <v>0</v>
      </c>
      <c r="S137" s="193">
        <v>0</v>
      </c>
      <c r="T137" s="194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5" t="s">
        <v>145</v>
      </c>
      <c r="AT137" s="195" t="s">
        <v>141</v>
      </c>
      <c r="AU137" s="195" t="s">
        <v>117</v>
      </c>
      <c r="AY137" s="15" t="s">
        <v>139</v>
      </c>
      <c r="BE137" s="196">
        <f>IF(N137="základná",J137,0)</f>
        <v>0</v>
      </c>
      <c r="BF137" s="196">
        <f>IF(N137="znížená",J137,0)</f>
        <v>0</v>
      </c>
      <c r="BG137" s="196">
        <f>IF(N137="zákl. prenesená",J137,0)</f>
        <v>0</v>
      </c>
      <c r="BH137" s="196">
        <f>IF(N137="zníž. prenesená",J137,0)</f>
        <v>0</v>
      </c>
      <c r="BI137" s="196">
        <f>IF(N137="nulová",J137,0)</f>
        <v>0</v>
      </c>
      <c r="BJ137" s="15" t="s">
        <v>117</v>
      </c>
      <c r="BK137" s="197">
        <f>ROUND(I137*H137,3)</f>
        <v>0</v>
      </c>
      <c r="BL137" s="15" t="s">
        <v>145</v>
      </c>
      <c r="BM137" s="195" t="s">
        <v>146</v>
      </c>
    </row>
    <row r="138" s="2" customFormat="1" ht="21.75" customHeight="1">
      <c r="A138" s="34"/>
      <c r="B138" s="148"/>
      <c r="C138" s="184" t="s">
        <v>117</v>
      </c>
      <c r="D138" s="184" t="s">
        <v>141</v>
      </c>
      <c r="E138" s="185" t="s">
        <v>147</v>
      </c>
      <c r="F138" s="186" t="s">
        <v>148</v>
      </c>
      <c r="G138" s="187" t="s">
        <v>144</v>
      </c>
      <c r="H138" s="188">
        <v>350</v>
      </c>
      <c r="I138" s="189"/>
      <c r="J138" s="188">
        <f>ROUND(I138*H138,3)</f>
        <v>0</v>
      </c>
      <c r="K138" s="190"/>
      <c r="L138" s="35"/>
      <c r="M138" s="191" t="s">
        <v>1</v>
      </c>
      <c r="N138" s="192" t="s">
        <v>40</v>
      </c>
      <c r="O138" s="73"/>
      <c r="P138" s="193">
        <f>O138*H138</f>
        <v>0</v>
      </c>
      <c r="Q138" s="193">
        <v>0</v>
      </c>
      <c r="R138" s="193">
        <f>Q138*H138</f>
        <v>0</v>
      </c>
      <c r="S138" s="193">
        <v>0</v>
      </c>
      <c r="T138" s="194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5" t="s">
        <v>145</v>
      </c>
      <c r="AT138" s="195" t="s">
        <v>141</v>
      </c>
      <c r="AU138" s="195" t="s">
        <v>117</v>
      </c>
      <c r="AY138" s="15" t="s">
        <v>139</v>
      </c>
      <c r="BE138" s="196">
        <f>IF(N138="základná",J138,0)</f>
        <v>0</v>
      </c>
      <c r="BF138" s="196">
        <f>IF(N138="znížená",J138,0)</f>
        <v>0</v>
      </c>
      <c r="BG138" s="196">
        <f>IF(N138="zákl. prenesená",J138,0)</f>
        <v>0</v>
      </c>
      <c r="BH138" s="196">
        <f>IF(N138="zníž. prenesená",J138,0)</f>
        <v>0</v>
      </c>
      <c r="BI138" s="196">
        <f>IF(N138="nulová",J138,0)</f>
        <v>0</v>
      </c>
      <c r="BJ138" s="15" t="s">
        <v>117</v>
      </c>
      <c r="BK138" s="197">
        <f>ROUND(I138*H138,3)</f>
        <v>0</v>
      </c>
      <c r="BL138" s="15" t="s">
        <v>145</v>
      </c>
      <c r="BM138" s="195" t="s">
        <v>149</v>
      </c>
    </row>
    <row r="139" s="2" customFormat="1" ht="21.75" customHeight="1">
      <c r="A139" s="34"/>
      <c r="B139" s="148"/>
      <c r="C139" s="184" t="s">
        <v>150</v>
      </c>
      <c r="D139" s="184" t="s">
        <v>141</v>
      </c>
      <c r="E139" s="185" t="s">
        <v>151</v>
      </c>
      <c r="F139" s="186" t="s">
        <v>152</v>
      </c>
      <c r="G139" s="187" t="s">
        <v>153</v>
      </c>
      <c r="H139" s="188">
        <v>207.755</v>
      </c>
      <c r="I139" s="189"/>
      <c r="J139" s="188">
        <f>ROUND(I139*H139,3)</f>
        <v>0</v>
      </c>
      <c r="K139" s="190"/>
      <c r="L139" s="35"/>
      <c r="M139" s="191" t="s">
        <v>1</v>
      </c>
      <c r="N139" s="192" t="s">
        <v>40</v>
      </c>
      <c r="O139" s="73"/>
      <c r="P139" s="193">
        <f>O139*H139</f>
        <v>0</v>
      </c>
      <c r="Q139" s="193">
        <v>0</v>
      </c>
      <c r="R139" s="193">
        <f>Q139*H139</f>
        <v>0</v>
      </c>
      <c r="S139" s="193">
        <v>0</v>
      </c>
      <c r="T139" s="194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5" t="s">
        <v>145</v>
      </c>
      <c r="AT139" s="195" t="s">
        <v>141</v>
      </c>
      <c r="AU139" s="195" t="s">
        <v>117</v>
      </c>
      <c r="AY139" s="15" t="s">
        <v>139</v>
      </c>
      <c r="BE139" s="196">
        <f>IF(N139="základná",J139,0)</f>
        <v>0</v>
      </c>
      <c r="BF139" s="196">
        <f>IF(N139="znížená",J139,0)</f>
        <v>0</v>
      </c>
      <c r="BG139" s="196">
        <f>IF(N139="zákl. prenesená",J139,0)</f>
        <v>0</v>
      </c>
      <c r="BH139" s="196">
        <f>IF(N139="zníž. prenesená",J139,0)</f>
        <v>0</v>
      </c>
      <c r="BI139" s="196">
        <f>IF(N139="nulová",J139,0)</f>
        <v>0</v>
      </c>
      <c r="BJ139" s="15" t="s">
        <v>117</v>
      </c>
      <c r="BK139" s="197">
        <f>ROUND(I139*H139,3)</f>
        <v>0</v>
      </c>
      <c r="BL139" s="15" t="s">
        <v>145</v>
      </c>
      <c r="BM139" s="195" t="s">
        <v>154</v>
      </c>
    </row>
    <row r="140" s="2" customFormat="1" ht="33" customHeight="1">
      <c r="A140" s="34"/>
      <c r="B140" s="148"/>
      <c r="C140" s="184" t="s">
        <v>145</v>
      </c>
      <c r="D140" s="184" t="s">
        <v>141</v>
      </c>
      <c r="E140" s="185" t="s">
        <v>155</v>
      </c>
      <c r="F140" s="186" t="s">
        <v>156</v>
      </c>
      <c r="G140" s="187" t="s">
        <v>144</v>
      </c>
      <c r="H140" s="188">
        <v>350</v>
      </c>
      <c r="I140" s="189"/>
      <c r="J140" s="188">
        <f>ROUND(I140*H140,3)</f>
        <v>0</v>
      </c>
      <c r="K140" s="190"/>
      <c r="L140" s="35"/>
      <c r="M140" s="191" t="s">
        <v>1</v>
      </c>
      <c r="N140" s="192" t="s">
        <v>40</v>
      </c>
      <c r="O140" s="73"/>
      <c r="P140" s="193">
        <f>O140*H140</f>
        <v>0</v>
      </c>
      <c r="Q140" s="193">
        <v>0</v>
      </c>
      <c r="R140" s="193">
        <f>Q140*H140</f>
        <v>0</v>
      </c>
      <c r="S140" s="193">
        <v>0</v>
      </c>
      <c r="T140" s="194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5" t="s">
        <v>145</v>
      </c>
      <c r="AT140" s="195" t="s">
        <v>141</v>
      </c>
      <c r="AU140" s="195" t="s">
        <v>117</v>
      </c>
      <c r="AY140" s="15" t="s">
        <v>139</v>
      </c>
      <c r="BE140" s="196">
        <f>IF(N140="základná",J140,0)</f>
        <v>0</v>
      </c>
      <c r="BF140" s="196">
        <f>IF(N140="znížená",J140,0)</f>
        <v>0</v>
      </c>
      <c r="BG140" s="196">
        <f>IF(N140="zákl. prenesená",J140,0)</f>
        <v>0</v>
      </c>
      <c r="BH140" s="196">
        <f>IF(N140="zníž. prenesená",J140,0)</f>
        <v>0</v>
      </c>
      <c r="BI140" s="196">
        <f>IF(N140="nulová",J140,0)</f>
        <v>0</v>
      </c>
      <c r="BJ140" s="15" t="s">
        <v>117</v>
      </c>
      <c r="BK140" s="197">
        <f>ROUND(I140*H140,3)</f>
        <v>0</v>
      </c>
      <c r="BL140" s="15" t="s">
        <v>145</v>
      </c>
      <c r="BM140" s="195" t="s">
        <v>157</v>
      </c>
    </row>
    <row r="141" s="2" customFormat="1" ht="21.75" customHeight="1">
      <c r="A141" s="34"/>
      <c r="B141" s="148"/>
      <c r="C141" s="184" t="s">
        <v>158</v>
      </c>
      <c r="D141" s="184" t="s">
        <v>141</v>
      </c>
      <c r="E141" s="185" t="s">
        <v>159</v>
      </c>
      <c r="F141" s="186" t="s">
        <v>160</v>
      </c>
      <c r="G141" s="187" t="s">
        <v>153</v>
      </c>
      <c r="H141" s="188">
        <v>207.755</v>
      </c>
      <c r="I141" s="189"/>
      <c r="J141" s="188">
        <f>ROUND(I141*H141,3)</f>
        <v>0</v>
      </c>
      <c r="K141" s="190"/>
      <c r="L141" s="35"/>
      <c r="M141" s="191" t="s">
        <v>1</v>
      </c>
      <c r="N141" s="192" t="s">
        <v>40</v>
      </c>
      <c r="O141" s="73"/>
      <c r="P141" s="193">
        <f>O141*H141</f>
        <v>0</v>
      </c>
      <c r="Q141" s="193">
        <v>0</v>
      </c>
      <c r="R141" s="193">
        <f>Q141*H141</f>
        <v>0</v>
      </c>
      <c r="S141" s="193">
        <v>0</v>
      </c>
      <c r="T141" s="194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5" t="s">
        <v>145</v>
      </c>
      <c r="AT141" s="195" t="s">
        <v>141</v>
      </c>
      <c r="AU141" s="195" t="s">
        <v>117</v>
      </c>
      <c r="AY141" s="15" t="s">
        <v>139</v>
      </c>
      <c r="BE141" s="196">
        <f>IF(N141="základná",J141,0)</f>
        <v>0</v>
      </c>
      <c r="BF141" s="196">
        <f>IF(N141="znížená",J141,0)</f>
        <v>0</v>
      </c>
      <c r="BG141" s="196">
        <f>IF(N141="zákl. prenesená",J141,0)</f>
        <v>0</v>
      </c>
      <c r="BH141" s="196">
        <f>IF(N141="zníž. prenesená",J141,0)</f>
        <v>0</v>
      </c>
      <c r="BI141" s="196">
        <f>IF(N141="nulová",J141,0)</f>
        <v>0</v>
      </c>
      <c r="BJ141" s="15" t="s">
        <v>117</v>
      </c>
      <c r="BK141" s="197">
        <f>ROUND(I141*H141,3)</f>
        <v>0</v>
      </c>
      <c r="BL141" s="15" t="s">
        <v>145</v>
      </c>
      <c r="BM141" s="195" t="s">
        <v>161</v>
      </c>
    </row>
    <row r="142" s="2" customFormat="1" ht="21.75" customHeight="1">
      <c r="A142" s="34"/>
      <c r="B142" s="148"/>
      <c r="C142" s="184" t="s">
        <v>162</v>
      </c>
      <c r="D142" s="184" t="s">
        <v>141</v>
      </c>
      <c r="E142" s="185" t="s">
        <v>163</v>
      </c>
      <c r="F142" s="186" t="s">
        <v>164</v>
      </c>
      <c r="G142" s="187" t="s">
        <v>165</v>
      </c>
      <c r="H142" s="188">
        <v>1000</v>
      </c>
      <c r="I142" s="189"/>
      <c r="J142" s="188">
        <f>ROUND(I142*H142,3)</f>
        <v>0</v>
      </c>
      <c r="K142" s="190"/>
      <c r="L142" s="35"/>
      <c r="M142" s="191" t="s">
        <v>1</v>
      </c>
      <c r="N142" s="192" t="s">
        <v>40</v>
      </c>
      <c r="O142" s="73"/>
      <c r="P142" s="193">
        <f>O142*H142</f>
        <v>0</v>
      </c>
      <c r="Q142" s="193">
        <v>0</v>
      </c>
      <c r="R142" s="193">
        <f>Q142*H142</f>
        <v>0</v>
      </c>
      <c r="S142" s="193">
        <v>0</v>
      </c>
      <c r="T142" s="194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5" t="s">
        <v>145</v>
      </c>
      <c r="AT142" s="195" t="s">
        <v>141</v>
      </c>
      <c r="AU142" s="195" t="s">
        <v>117</v>
      </c>
      <c r="AY142" s="15" t="s">
        <v>139</v>
      </c>
      <c r="BE142" s="196">
        <f>IF(N142="základná",J142,0)</f>
        <v>0</v>
      </c>
      <c r="BF142" s="196">
        <f>IF(N142="znížená",J142,0)</f>
        <v>0</v>
      </c>
      <c r="BG142" s="196">
        <f>IF(N142="zákl. prenesená",J142,0)</f>
        <v>0</v>
      </c>
      <c r="BH142" s="196">
        <f>IF(N142="zníž. prenesená",J142,0)</f>
        <v>0</v>
      </c>
      <c r="BI142" s="196">
        <f>IF(N142="nulová",J142,0)</f>
        <v>0</v>
      </c>
      <c r="BJ142" s="15" t="s">
        <v>117</v>
      </c>
      <c r="BK142" s="197">
        <f>ROUND(I142*H142,3)</f>
        <v>0</v>
      </c>
      <c r="BL142" s="15" t="s">
        <v>145</v>
      </c>
      <c r="BM142" s="195" t="s">
        <v>166</v>
      </c>
    </row>
    <row r="143" s="2" customFormat="1" ht="21.75" customHeight="1">
      <c r="A143" s="34"/>
      <c r="B143" s="148"/>
      <c r="C143" s="184" t="s">
        <v>167</v>
      </c>
      <c r="D143" s="184" t="s">
        <v>141</v>
      </c>
      <c r="E143" s="185" t="s">
        <v>168</v>
      </c>
      <c r="F143" s="186" t="s">
        <v>169</v>
      </c>
      <c r="G143" s="187" t="s">
        <v>165</v>
      </c>
      <c r="H143" s="188">
        <v>1000</v>
      </c>
      <c r="I143" s="189"/>
      <c r="J143" s="188">
        <f>ROUND(I143*H143,3)</f>
        <v>0</v>
      </c>
      <c r="K143" s="190"/>
      <c r="L143" s="35"/>
      <c r="M143" s="191" t="s">
        <v>1</v>
      </c>
      <c r="N143" s="192" t="s">
        <v>40</v>
      </c>
      <c r="O143" s="73"/>
      <c r="P143" s="193">
        <f>O143*H143</f>
        <v>0</v>
      </c>
      <c r="Q143" s="193">
        <v>0</v>
      </c>
      <c r="R143" s="193">
        <f>Q143*H143</f>
        <v>0</v>
      </c>
      <c r="S143" s="193">
        <v>0</v>
      </c>
      <c r="T143" s="194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5" t="s">
        <v>145</v>
      </c>
      <c r="AT143" s="195" t="s">
        <v>141</v>
      </c>
      <c r="AU143" s="195" t="s">
        <v>117</v>
      </c>
      <c r="AY143" s="15" t="s">
        <v>139</v>
      </c>
      <c r="BE143" s="196">
        <f>IF(N143="základná",J143,0)</f>
        <v>0</v>
      </c>
      <c r="BF143" s="196">
        <f>IF(N143="znížená",J143,0)</f>
        <v>0</v>
      </c>
      <c r="BG143" s="196">
        <f>IF(N143="zákl. prenesená",J143,0)</f>
        <v>0</v>
      </c>
      <c r="BH143" s="196">
        <f>IF(N143="zníž. prenesená",J143,0)</f>
        <v>0</v>
      </c>
      <c r="BI143" s="196">
        <f>IF(N143="nulová",J143,0)</f>
        <v>0</v>
      </c>
      <c r="BJ143" s="15" t="s">
        <v>117</v>
      </c>
      <c r="BK143" s="197">
        <f>ROUND(I143*H143,3)</f>
        <v>0</v>
      </c>
      <c r="BL143" s="15" t="s">
        <v>145</v>
      </c>
      <c r="BM143" s="195" t="s">
        <v>170</v>
      </c>
    </row>
    <row r="144" s="12" customFormat="1" ht="22.8" customHeight="1">
      <c r="A144" s="12"/>
      <c r="B144" s="171"/>
      <c r="C144" s="12"/>
      <c r="D144" s="172" t="s">
        <v>73</v>
      </c>
      <c r="E144" s="182" t="s">
        <v>117</v>
      </c>
      <c r="F144" s="182" t="s">
        <v>171</v>
      </c>
      <c r="G144" s="12"/>
      <c r="H144" s="12"/>
      <c r="I144" s="174"/>
      <c r="J144" s="183">
        <f>BK144</f>
        <v>0</v>
      </c>
      <c r="K144" s="12"/>
      <c r="L144" s="171"/>
      <c r="M144" s="176"/>
      <c r="N144" s="177"/>
      <c r="O144" s="177"/>
      <c r="P144" s="178">
        <f>SUM(P145:P146)</f>
        <v>0</v>
      </c>
      <c r="Q144" s="177"/>
      <c r="R144" s="178">
        <f>SUM(R145:R146)</f>
        <v>0.0138567</v>
      </c>
      <c r="S144" s="177"/>
      <c r="T144" s="179">
        <f>SUM(T145:T146)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72" t="s">
        <v>82</v>
      </c>
      <c r="AT144" s="180" t="s">
        <v>73</v>
      </c>
      <c r="AU144" s="180" t="s">
        <v>82</v>
      </c>
      <c r="AY144" s="172" t="s">
        <v>139</v>
      </c>
      <c r="BK144" s="181">
        <f>SUM(BK145:BK146)</f>
        <v>0</v>
      </c>
    </row>
    <row r="145" s="2" customFormat="1" ht="21.75" customHeight="1">
      <c r="A145" s="34"/>
      <c r="B145" s="148"/>
      <c r="C145" s="184" t="s">
        <v>172</v>
      </c>
      <c r="D145" s="184" t="s">
        <v>141</v>
      </c>
      <c r="E145" s="185" t="s">
        <v>173</v>
      </c>
      <c r="F145" s="186" t="s">
        <v>174</v>
      </c>
      <c r="G145" s="187" t="s">
        <v>153</v>
      </c>
      <c r="H145" s="188">
        <v>172.97</v>
      </c>
      <c r="I145" s="189"/>
      <c r="J145" s="188">
        <f>ROUND(I145*H145,3)</f>
        <v>0</v>
      </c>
      <c r="K145" s="190"/>
      <c r="L145" s="35"/>
      <c r="M145" s="191" t="s">
        <v>1</v>
      </c>
      <c r="N145" s="192" t="s">
        <v>40</v>
      </c>
      <c r="O145" s="73"/>
      <c r="P145" s="193">
        <f>O145*H145</f>
        <v>0</v>
      </c>
      <c r="Q145" s="193">
        <v>6.0000000000000002E-05</v>
      </c>
      <c r="R145" s="193">
        <f>Q145*H145</f>
        <v>0.010378200000000001</v>
      </c>
      <c r="S145" s="193">
        <v>0</v>
      </c>
      <c r="T145" s="194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5" t="s">
        <v>145</v>
      </c>
      <c r="AT145" s="195" t="s">
        <v>141</v>
      </c>
      <c r="AU145" s="195" t="s">
        <v>117</v>
      </c>
      <c r="AY145" s="15" t="s">
        <v>139</v>
      </c>
      <c r="BE145" s="196">
        <f>IF(N145="základná",J145,0)</f>
        <v>0</v>
      </c>
      <c r="BF145" s="196">
        <f>IF(N145="znížená",J145,0)</f>
        <v>0</v>
      </c>
      <c r="BG145" s="196">
        <f>IF(N145="zákl. prenesená",J145,0)</f>
        <v>0</v>
      </c>
      <c r="BH145" s="196">
        <f>IF(N145="zníž. prenesená",J145,0)</f>
        <v>0</v>
      </c>
      <c r="BI145" s="196">
        <f>IF(N145="nulová",J145,0)</f>
        <v>0</v>
      </c>
      <c r="BJ145" s="15" t="s">
        <v>117</v>
      </c>
      <c r="BK145" s="197">
        <f>ROUND(I145*H145,3)</f>
        <v>0</v>
      </c>
      <c r="BL145" s="15" t="s">
        <v>145</v>
      </c>
      <c r="BM145" s="195" t="s">
        <v>175</v>
      </c>
    </row>
    <row r="146" s="2" customFormat="1" ht="21.75" customHeight="1">
      <c r="A146" s="34"/>
      <c r="B146" s="148"/>
      <c r="C146" s="184" t="s">
        <v>176</v>
      </c>
      <c r="D146" s="184" t="s">
        <v>141</v>
      </c>
      <c r="E146" s="185" t="s">
        <v>177</v>
      </c>
      <c r="F146" s="186" t="s">
        <v>178</v>
      </c>
      <c r="G146" s="187" t="s">
        <v>153</v>
      </c>
      <c r="H146" s="188">
        <v>34.784999999999997</v>
      </c>
      <c r="I146" s="189"/>
      <c r="J146" s="188">
        <f>ROUND(I146*H146,3)</f>
        <v>0</v>
      </c>
      <c r="K146" s="190"/>
      <c r="L146" s="35"/>
      <c r="M146" s="191" t="s">
        <v>1</v>
      </c>
      <c r="N146" s="192" t="s">
        <v>40</v>
      </c>
      <c r="O146" s="73"/>
      <c r="P146" s="193">
        <f>O146*H146</f>
        <v>0</v>
      </c>
      <c r="Q146" s="193">
        <v>0.00010000000000000001</v>
      </c>
      <c r="R146" s="193">
        <f>Q146*H146</f>
        <v>0.0034784999999999998</v>
      </c>
      <c r="S146" s="193">
        <v>0</v>
      </c>
      <c r="T146" s="194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5" t="s">
        <v>145</v>
      </c>
      <c r="AT146" s="195" t="s">
        <v>141</v>
      </c>
      <c r="AU146" s="195" t="s">
        <v>117</v>
      </c>
      <c r="AY146" s="15" t="s">
        <v>139</v>
      </c>
      <c r="BE146" s="196">
        <f>IF(N146="základná",J146,0)</f>
        <v>0</v>
      </c>
      <c r="BF146" s="196">
        <f>IF(N146="znížená",J146,0)</f>
        <v>0</v>
      </c>
      <c r="BG146" s="196">
        <f>IF(N146="zákl. prenesená",J146,0)</f>
        <v>0</v>
      </c>
      <c r="BH146" s="196">
        <f>IF(N146="zníž. prenesená",J146,0)</f>
        <v>0</v>
      </c>
      <c r="BI146" s="196">
        <f>IF(N146="nulová",J146,0)</f>
        <v>0</v>
      </c>
      <c r="BJ146" s="15" t="s">
        <v>117</v>
      </c>
      <c r="BK146" s="197">
        <f>ROUND(I146*H146,3)</f>
        <v>0</v>
      </c>
      <c r="BL146" s="15" t="s">
        <v>145</v>
      </c>
      <c r="BM146" s="195" t="s">
        <v>179</v>
      </c>
    </row>
    <row r="147" s="12" customFormat="1" ht="22.8" customHeight="1">
      <c r="A147" s="12"/>
      <c r="B147" s="171"/>
      <c r="C147" s="12"/>
      <c r="D147" s="172" t="s">
        <v>73</v>
      </c>
      <c r="E147" s="182" t="s">
        <v>145</v>
      </c>
      <c r="F147" s="182" t="s">
        <v>180</v>
      </c>
      <c r="G147" s="12"/>
      <c r="H147" s="12"/>
      <c r="I147" s="174"/>
      <c r="J147" s="183">
        <f>BK147</f>
        <v>0</v>
      </c>
      <c r="K147" s="12"/>
      <c r="L147" s="171"/>
      <c r="M147" s="176"/>
      <c r="N147" s="177"/>
      <c r="O147" s="177"/>
      <c r="P147" s="178">
        <f>P148</f>
        <v>0</v>
      </c>
      <c r="Q147" s="177"/>
      <c r="R147" s="178">
        <f>R148</f>
        <v>17.669562750000001</v>
      </c>
      <c r="S147" s="177"/>
      <c r="T147" s="179">
        <f>T148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72" t="s">
        <v>82</v>
      </c>
      <c r="AT147" s="180" t="s">
        <v>73</v>
      </c>
      <c r="AU147" s="180" t="s">
        <v>82</v>
      </c>
      <c r="AY147" s="172" t="s">
        <v>139</v>
      </c>
      <c r="BK147" s="181">
        <f>BK148</f>
        <v>0</v>
      </c>
    </row>
    <row r="148" s="2" customFormat="1" ht="21.75" customHeight="1">
      <c r="A148" s="34"/>
      <c r="B148" s="148"/>
      <c r="C148" s="184" t="s">
        <v>181</v>
      </c>
      <c r="D148" s="184" t="s">
        <v>141</v>
      </c>
      <c r="E148" s="185" t="s">
        <v>182</v>
      </c>
      <c r="F148" s="186" t="s">
        <v>183</v>
      </c>
      <c r="G148" s="187" t="s">
        <v>153</v>
      </c>
      <c r="H148" s="188">
        <v>207.755</v>
      </c>
      <c r="I148" s="189"/>
      <c r="J148" s="188">
        <f>ROUND(I148*H148,3)</f>
        <v>0</v>
      </c>
      <c r="K148" s="190"/>
      <c r="L148" s="35"/>
      <c r="M148" s="191" t="s">
        <v>1</v>
      </c>
      <c r="N148" s="192" t="s">
        <v>40</v>
      </c>
      <c r="O148" s="73"/>
      <c r="P148" s="193">
        <f>O148*H148</f>
        <v>0</v>
      </c>
      <c r="Q148" s="193">
        <v>0.085050000000000001</v>
      </c>
      <c r="R148" s="193">
        <f>Q148*H148</f>
        <v>17.669562750000001</v>
      </c>
      <c r="S148" s="193">
        <v>0</v>
      </c>
      <c r="T148" s="194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5" t="s">
        <v>145</v>
      </c>
      <c r="AT148" s="195" t="s">
        <v>141</v>
      </c>
      <c r="AU148" s="195" t="s">
        <v>117</v>
      </c>
      <c r="AY148" s="15" t="s">
        <v>139</v>
      </c>
      <c r="BE148" s="196">
        <f>IF(N148="základná",J148,0)</f>
        <v>0</v>
      </c>
      <c r="BF148" s="196">
        <f>IF(N148="znížená",J148,0)</f>
        <v>0</v>
      </c>
      <c r="BG148" s="196">
        <f>IF(N148="zákl. prenesená",J148,0)</f>
        <v>0</v>
      </c>
      <c r="BH148" s="196">
        <f>IF(N148="zníž. prenesená",J148,0)</f>
        <v>0</v>
      </c>
      <c r="BI148" s="196">
        <f>IF(N148="nulová",J148,0)</f>
        <v>0</v>
      </c>
      <c r="BJ148" s="15" t="s">
        <v>117</v>
      </c>
      <c r="BK148" s="197">
        <f>ROUND(I148*H148,3)</f>
        <v>0</v>
      </c>
      <c r="BL148" s="15" t="s">
        <v>145</v>
      </c>
      <c r="BM148" s="195" t="s">
        <v>184</v>
      </c>
    </row>
    <row r="149" s="12" customFormat="1" ht="22.8" customHeight="1">
      <c r="A149" s="12"/>
      <c r="B149" s="171"/>
      <c r="C149" s="12"/>
      <c r="D149" s="172" t="s">
        <v>73</v>
      </c>
      <c r="E149" s="182" t="s">
        <v>158</v>
      </c>
      <c r="F149" s="182" t="s">
        <v>185</v>
      </c>
      <c r="G149" s="12"/>
      <c r="H149" s="12"/>
      <c r="I149" s="174"/>
      <c r="J149" s="183">
        <f>BK149</f>
        <v>0</v>
      </c>
      <c r="K149" s="12"/>
      <c r="L149" s="171"/>
      <c r="M149" s="176"/>
      <c r="N149" s="177"/>
      <c r="O149" s="177"/>
      <c r="P149" s="178">
        <f>SUM(P150:P153)</f>
        <v>0</v>
      </c>
      <c r="Q149" s="177"/>
      <c r="R149" s="178">
        <f>SUM(R150:R153)</f>
        <v>402.19999999999999</v>
      </c>
      <c r="S149" s="177"/>
      <c r="T149" s="179">
        <f>SUM(T150:T153)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72" t="s">
        <v>82</v>
      </c>
      <c r="AT149" s="180" t="s">
        <v>73</v>
      </c>
      <c r="AU149" s="180" t="s">
        <v>82</v>
      </c>
      <c r="AY149" s="172" t="s">
        <v>139</v>
      </c>
      <c r="BK149" s="181">
        <f>SUM(BK150:BK153)</f>
        <v>0</v>
      </c>
    </row>
    <row r="150" s="2" customFormat="1" ht="21.75" customHeight="1">
      <c r="A150" s="34"/>
      <c r="B150" s="148"/>
      <c r="C150" s="184" t="s">
        <v>186</v>
      </c>
      <c r="D150" s="184" t="s">
        <v>141</v>
      </c>
      <c r="E150" s="185" t="s">
        <v>187</v>
      </c>
      <c r="F150" s="186" t="s">
        <v>188</v>
      </c>
      <c r="G150" s="187" t="s">
        <v>165</v>
      </c>
      <c r="H150" s="188">
        <v>1000</v>
      </c>
      <c r="I150" s="189"/>
      <c r="J150" s="188">
        <f>ROUND(I150*H150,3)</f>
        <v>0</v>
      </c>
      <c r="K150" s="190"/>
      <c r="L150" s="35"/>
      <c r="M150" s="191" t="s">
        <v>1</v>
      </c>
      <c r="N150" s="192" t="s">
        <v>40</v>
      </c>
      <c r="O150" s="73"/>
      <c r="P150" s="193">
        <f>O150*H150</f>
        <v>0</v>
      </c>
      <c r="Q150" s="193">
        <v>0</v>
      </c>
      <c r="R150" s="193">
        <f>Q150*H150</f>
        <v>0</v>
      </c>
      <c r="S150" s="193">
        <v>0</v>
      </c>
      <c r="T150" s="194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5" t="s">
        <v>145</v>
      </c>
      <c r="AT150" s="195" t="s">
        <v>141</v>
      </c>
      <c r="AU150" s="195" t="s">
        <v>117</v>
      </c>
      <c r="AY150" s="15" t="s">
        <v>139</v>
      </c>
      <c r="BE150" s="196">
        <f>IF(N150="základná",J150,0)</f>
        <v>0</v>
      </c>
      <c r="BF150" s="196">
        <f>IF(N150="znížená",J150,0)</f>
        <v>0</v>
      </c>
      <c r="BG150" s="196">
        <f>IF(N150="zákl. prenesená",J150,0)</f>
        <v>0</v>
      </c>
      <c r="BH150" s="196">
        <f>IF(N150="zníž. prenesená",J150,0)</f>
        <v>0</v>
      </c>
      <c r="BI150" s="196">
        <f>IF(N150="nulová",J150,0)</f>
        <v>0</v>
      </c>
      <c r="BJ150" s="15" t="s">
        <v>117</v>
      </c>
      <c r="BK150" s="197">
        <f>ROUND(I150*H150,3)</f>
        <v>0</v>
      </c>
      <c r="BL150" s="15" t="s">
        <v>145</v>
      </c>
      <c r="BM150" s="195" t="s">
        <v>189</v>
      </c>
    </row>
    <row r="151" s="2" customFormat="1" ht="21.75" customHeight="1">
      <c r="A151" s="34"/>
      <c r="B151" s="148"/>
      <c r="C151" s="198" t="s">
        <v>190</v>
      </c>
      <c r="D151" s="198" t="s">
        <v>191</v>
      </c>
      <c r="E151" s="199" t="s">
        <v>192</v>
      </c>
      <c r="F151" s="200" t="s">
        <v>193</v>
      </c>
      <c r="G151" s="201" t="s">
        <v>194</v>
      </c>
      <c r="H151" s="202">
        <v>200</v>
      </c>
      <c r="I151" s="203"/>
      <c r="J151" s="202">
        <f>ROUND(I151*H151,3)</f>
        <v>0</v>
      </c>
      <c r="K151" s="204"/>
      <c r="L151" s="205"/>
      <c r="M151" s="206" t="s">
        <v>1</v>
      </c>
      <c r="N151" s="207" t="s">
        <v>40</v>
      </c>
      <c r="O151" s="73"/>
      <c r="P151" s="193">
        <f>O151*H151</f>
        <v>0</v>
      </c>
      <c r="Q151" s="193">
        <v>0.025000000000000001</v>
      </c>
      <c r="R151" s="193">
        <f>Q151*H151</f>
        <v>5</v>
      </c>
      <c r="S151" s="193">
        <v>0</v>
      </c>
      <c r="T151" s="194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5" t="s">
        <v>172</v>
      </c>
      <c r="AT151" s="195" t="s">
        <v>191</v>
      </c>
      <c r="AU151" s="195" t="s">
        <v>117</v>
      </c>
      <c r="AY151" s="15" t="s">
        <v>139</v>
      </c>
      <c r="BE151" s="196">
        <f>IF(N151="základná",J151,0)</f>
        <v>0</v>
      </c>
      <c r="BF151" s="196">
        <f>IF(N151="znížená",J151,0)</f>
        <v>0</v>
      </c>
      <c r="BG151" s="196">
        <f>IF(N151="zákl. prenesená",J151,0)</f>
        <v>0</v>
      </c>
      <c r="BH151" s="196">
        <f>IF(N151="zníž. prenesená",J151,0)</f>
        <v>0</v>
      </c>
      <c r="BI151" s="196">
        <f>IF(N151="nulová",J151,0)</f>
        <v>0</v>
      </c>
      <c r="BJ151" s="15" t="s">
        <v>117</v>
      </c>
      <c r="BK151" s="197">
        <f>ROUND(I151*H151,3)</f>
        <v>0</v>
      </c>
      <c r="BL151" s="15" t="s">
        <v>145</v>
      </c>
      <c r="BM151" s="195" t="s">
        <v>195</v>
      </c>
    </row>
    <row r="152" s="2" customFormat="1" ht="33" customHeight="1">
      <c r="A152" s="34"/>
      <c r="B152" s="148"/>
      <c r="C152" s="184" t="s">
        <v>196</v>
      </c>
      <c r="D152" s="184" t="s">
        <v>141</v>
      </c>
      <c r="E152" s="185" t="s">
        <v>197</v>
      </c>
      <c r="F152" s="186" t="s">
        <v>198</v>
      </c>
      <c r="G152" s="187" t="s">
        <v>165</v>
      </c>
      <c r="H152" s="188">
        <v>1000</v>
      </c>
      <c r="I152" s="189"/>
      <c r="J152" s="188">
        <f>ROUND(I152*H152,3)</f>
        <v>0</v>
      </c>
      <c r="K152" s="190"/>
      <c r="L152" s="35"/>
      <c r="M152" s="191" t="s">
        <v>1</v>
      </c>
      <c r="N152" s="192" t="s">
        <v>40</v>
      </c>
      <c r="O152" s="73"/>
      <c r="P152" s="193">
        <f>O152*H152</f>
        <v>0</v>
      </c>
      <c r="Q152" s="193">
        <v>0.29899999999999999</v>
      </c>
      <c r="R152" s="193">
        <f>Q152*H152</f>
        <v>299</v>
      </c>
      <c r="S152" s="193">
        <v>0</v>
      </c>
      <c r="T152" s="194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5" t="s">
        <v>145</v>
      </c>
      <c r="AT152" s="195" t="s">
        <v>141</v>
      </c>
      <c r="AU152" s="195" t="s">
        <v>117</v>
      </c>
      <c r="AY152" s="15" t="s">
        <v>139</v>
      </c>
      <c r="BE152" s="196">
        <f>IF(N152="základná",J152,0)</f>
        <v>0</v>
      </c>
      <c r="BF152" s="196">
        <f>IF(N152="znížená",J152,0)</f>
        <v>0</v>
      </c>
      <c r="BG152" s="196">
        <f>IF(N152="zákl. prenesená",J152,0)</f>
        <v>0</v>
      </c>
      <c r="BH152" s="196">
        <f>IF(N152="zníž. prenesená",J152,0)</f>
        <v>0</v>
      </c>
      <c r="BI152" s="196">
        <f>IF(N152="nulová",J152,0)</f>
        <v>0</v>
      </c>
      <c r="BJ152" s="15" t="s">
        <v>117</v>
      </c>
      <c r="BK152" s="197">
        <f>ROUND(I152*H152,3)</f>
        <v>0</v>
      </c>
      <c r="BL152" s="15" t="s">
        <v>145</v>
      </c>
      <c r="BM152" s="195" t="s">
        <v>199</v>
      </c>
    </row>
    <row r="153" s="2" customFormat="1" ht="21.75" customHeight="1">
      <c r="A153" s="34"/>
      <c r="B153" s="148"/>
      <c r="C153" s="184" t="s">
        <v>200</v>
      </c>
      <c r="D153" s="184" t="s">
        <v>141</v>
      </c>
      <c r="E153" s="185" t="s">
        <v>201</v>
      </c>
      <c r="F153" s="186" t="s">
        <v>202</v>
      </c>
      <c r="G153" s="187" t="s">
        <v>165</v>
      </c>
      <c r="H153" s="188">
        <v>1000</v>
      </c>
      <c r="I153" s="189"/>
      <c r="J153" s="188">
        <f>ROUND(I153*H153,3)</f>
        <v>0</v>
      </c>
      <c r="K153" s="190"/>
      <c r="L153" s="35"/>
      <c r="M153" s="191" t="s">
        <v>1</v>
      </c>
      <c r="N153" s="192" t="s">
        <v>40</v>
      </c>
      <c r="O153" s="73"/>
      <c r="P153" s="193">
        <f>O153*H153</f>
        <v>0</v>
      </c>
      <c r="Q153" s="193">
        <v>0.098199999999999996</v>
      </c>
      <c r="R153" s="193">
        <f>Q153*H153</f>
        <v>98.199999999999989</v>
      </c>
      <c r="S153" s="193">
        <v>0</v>
      </c>
      <c r="T153" s="194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5" t="s">
        <v>145</v>
      </c>
      <c r="AT153" s="195" t="s">
        <v>141</v>
      </c>
      <c r="AU153" s="195" t="s">
        <v>117</v>
      </c>
      <c r="AY153" s="15" t="s">
        <v>139</v>
      </c>
      <c r="BE153" s="196">
        <f>IF(N153="základná",J153,0)</f>
        <v>0</v>
      </c>
      <c r="BF153" s="196">
        <f>IF(N153="znížená",J153,0)</f>
        <v>0</v>
      </c>
      <c r="BG153" s="196">
        <f>IF(N153="zákl. prenesená",J153,0)</f>
        <v>0</v>
      </c>
      <c r="BH153" s="196">
        <f>IF(N153="zníž. prenesená",J153,0)</f>
        <v>0</v>
      </c>
      <c r="BI153" s="196">
        <f>IF(N153="nulová",J153,0)</f>
        <v>0</v>
      </c>
      <c r="BJ153" s="15" t="s">
        <v>117</v>
      </c>
      <c r="BK153" s="197">
        <f>ROUND(I153*H153,3)</f>
        <v>0</v>
      </c>
      <c r="BL153" s="15" t="s">
        <v>145</v>
      </c>
      <c r="BM153" s="195" t="s">
        <v>203</v>
      </c>
    </row>
    <row r="154" s="12" customFormat="1" ht="22.8" customHeight="1">
      <c r="A154" s="12"/>
      <c r="B154" s="171"/>
      <c r="C154" s="12"/>
      <c r="D154" s="172" t="s">
        <v>73</v>
      </c>
      <c r="E154" s="182" t="s">
        <v>172</v>
      </c>
      <c r="F154" s="182" t="s">
        <v>204</v>
      </c>
      <c r="G154" s="12"/>
      <c r="H154" s="12"/>
      <c r="I154" s="174"/>
      <c r="J154" s="183">
        <f>BK154</f>
        <v>0</v>
      </c>
      <c r="K154" s="12"/>
      <c r="L154" s="171"/>
      <c r="M154" s="176"/>
      <c r="N154" s="177"/>
      <c r="O154" s="177"/>
      <c r="P154" s="178">
        <f>SUM(P155:P162)</f>
        <v>0</v>
      </c>
      <c r="Q154" s="177"/>
      <c r="R154" s="178">
        <f>SUM(R155:R162)</f>
        <v>0.051103700000000002</v>
      </c>
      <c r="S154" s="177"/>
      <c r="T154" s="179">
        <f>SUM(T155:T162)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72" t="s">
        <v>82</v>
      </c>
      <c r="AT154" s="180" t="s">
        <v>73</v>
      </c>
      <c r="AU154" s="180" t="s">
        <v>82</v>
      </c>
      <c r="AY154" s="172" t="s">
        <v>139</v>
      </c>
      <c r="BK154" s="181">
        <f>SUM(BK155:BK162)</f>
        <v>0</v>
      </c>
    </row>
    <row r="155" s="2" customFormat="1" ht="21.75" customHeight="1">
      <c r="A155" s="34"/>
      <c r="B155" s="148"/>
      <c r="C155" s="184" t="s">
        <v>205</v>
      </c>
      <c r="D155" s="184" t="s">
        <v>141</v>
      </c>
      <c r="E155" s="185" t="s">
        <v>206</v>
      </c>
      <c r="F155" s="186" t="s">
        <v>207</v>
      </c>
      <c r="G155" s="187" t="s">
        <v>153</v>
      </c>
      <c r="H155" s="188">
        <v>172.97</v>
      </c>
      <c r="I155" s="189"/>
      <c r="J155" s="188">
        <f>ROUND(I155*H155,3)</f>
        <v>0</v>
      </c>
      <c r="K155" s="190"/>
      <c r="L155" s="35"/>
      <c r="M155" s="191" t="s">
        <v>1</v>
      </c>
      <c r="N155" s="192" t="s">
        <v>40</v>
      </c>
      <c r="O155" s="73"/>
      <c r="P155" s="193">
        <f>O155*H155</f>
        <v>0</v>
      </c>
      <c r="Q155" s="193">
        <v>0</v>
      </c>
      <c r="R155" s="193">
        <f>Q155*H155</f>
        <v>0</v>
      </c>
      <c r="S155" s="193">
        <v>0</v>
      </c>
      <c r="T155" s="194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5" t="s">
        <v>145</v>
      </c>
      <c r="AT155" s="195" t="s">
        <v>141</v>
      </c>
      <c r="AU155" s="195" t="s">
        <v>117</v>
      </c>
      <c r="AY155" s="15" t="s">
        <v>139</v>
      </c>
      <c r="BE155" s="196">
        <f>IF(N155="základná",J155,0)</f>
        <v>0</v>
      </c>
      <c r="BF155" s="196">
        <f>IF(N155="znížená",J155,0)</f>
        <v>0</v>
      </c>
      <c r="BG155" s="196">
        <f>IF(N155="zákl. prenesená",J155,0)</f>
        <v>0</v>
      </c>
      <c r="BH155" s="196">
        <f>IF(N155="zníž. prenesená",J155,0)</f>
        <v>0</v>
      </c>
      <c r="BI155" s="196">
        <f>IF(N155="nulová",J155,0)</f>
        <v>0</v>
      </c>
      <c r="BJ155" s="15" t="s">
        <v>117</v>
      </c>
      <c r="BK155" s="197">
        <f>ROUND(I155*H155,3)</f>
        <v>0</v>
      </c>
      <c r="BL155" s="15" t="s">
        <v>145</v>
      </c>
      <c r="BM155" s="195" t="s">
        <v>208</v>
      </c>
    </row>
    <row r="156" s="2" customFormat="1" ht="21.75" customHeight="1">
      <c r="A156" s="34"/>
      <c r="B156" s="148"/>
      <c r="C156" s="198" t="s">
        <v>209</v>
      </c>
      <c r="D156" s="198" t="s">
        <v>191</v>
      </c>
      <c r="E156" s="199" t="s">
        <v>210</v>
      </c>
      <c r="F156" s="200" t="s">
        <v>211</v>
      </c>
      <c r="G156" s="201" t="s">
        <v>153</v>
      </c>
      <c r="H156" s="202">
        <v>172.97</v>
      </c>
      <c r="I156" s="203"/>
      <c r="J156" s="202">
        <f>ROUND(I156*H156,3)</f>
        <v>0</v>
      </c>
      <c r="K156" s="204"/>
      <c r="L156" s="205"/>
      <c r="M156" s="206" t="s">
        <v>1</v>
      </c>
      <c r="N156" s="207" t="s">
        <v>40</v>
      </c>
      <c r="O156" s="73"/>
      <c r="P156" s="193">
        <f>O156*H156</f>
        <v>0</v>
      </c>
      <c r="Q156" s="193">
        <v>0.00020000000000000001</v>
      </c>
      <c r="R156" s="193">
        <f>Q156*H156</f>
        <v>0.034594</v>
      </c>
      <c r="S156" s="193">
        <v>0</v>
      </c>
      <c r="T156" s="194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5" t="s">
        <v>172</v>
      </c>
      <c r="AT156" s="195" t="s">
        <v>191</v>
      </c>
      <c r="AU156" s="195" t="s">
        <v>117</v>
      </c>
      <c r="AY156" s="15" t="s">
        <v>139</v>
      </c>
      <c r="BE156" s="196">
        <f>IF(N156="základná",J156,0)</f>
        <v>0</v>
      </c>
      <c r="BF156" s="196">
        <f>IF(N156="znížená",J156,0)</f>
        <v>0</v>
      </c>
      <c r="BG156" s="196">
        <f>IF(N156="zákl. prenesená",J156,0)</f>
        <v>0</v>
      </c>
      <c r="BH156" s="196">
        <f>IF(N156="zníž. prenesená",J156,0)</f>
        <v>0</v>
      </c>
      <c r="BI156" s="196">
        <f>IF(N156="nulová",J156,0)</f>
        <v>0</v>
      </c>
      <c r="BJ156" s="15" t="s">
        <v>117</v>
      </c>
      <c r="BK156" s="197">
        <f>ROUND(I156*H156,3)</f>
        <v>0</v>
      </c>
      <c r="BL156" s="15" t="s">
        <v>145</v>
      </c>
      <c r="BM156" s="195" t="s">
        <v>212</v>
      </c>
    </row>
    <row r="157" s="2" customFormat="1" ht="16.5" customHeight="1">
      <c r="A157" s="34"/>
      <c r="B157" s="148"/>
      <c r="C157" s="198" t="s">
        <v>213</v>
      </c>
      <c r="D157" s="198" t="s">
        <v>191</v>
      </c>
      <c r="E157" s="199" t="s">
        <v>214</v>
      </c>
      <c r="F157" s="200" t="s">
        <v>215</v>
      </c>
      <c r="G157" s="201" t="s">
        <v>216</v>
      </c>
      <c r="H157" s="202">
        <v>1</v>
      </c>
      <c r="I157" s="203"/>
      <c r="J157" s="202">
        <f>ROUND(I157*H157,3)</f>
        <v>0</v>
      </c>
      <c r="K157" s="204"/>
      <c r="L157" s="205"/>
      <c r="M157" s="206" t="s">
        <v>1</v>
      </c>
      <c r="N157" s="207" t="s">
        <v>40</v>
      </c>
      <c r="O157" s="73"/>
      <c r="P157" s="193">
        <f>O157*H157</f>
        <v>0</v>
      </c>
      <c r="Q157" s="193">
        <v>0.00013999999999999999</v>
      </c>
      <c r="R157" s="193">
        <f>Q157*H157</f>
        <v>0.00013999999999999999</v>
      </c>
      <c r="S157" s="193">
        <v>0</v>
      </c>
      <c r="T157" s="194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5" t="s">
        <v>172</v>
      </c>
      <c r="AT157" s="195" t="s">
        <v>191</v>
      </c>
      <c r="AU157" s="195" t="s">
        <v>117</v>
      </c>
      <c r="AY157" s="15" t="s">
        <v>139</v>
      </c>
      <c r="BE157" s="196">
        <f>IF(N157="základná",J157,0)</f>
        <v>0</v>
      </c>
      <c r="BF157" s="196">
        <f>IF(N157="znížená",J157,0)</f>
        <v>0</v>
      </c>
      <c r="BG157" s="196">
        <f>IF(N157="zákl. prenesená",J157,0)</f>
        <v>0</v>
      </c>
      <c r="BH157" s="196">
        <f>IF(N157="zníž. prenesená",J157,0)</f>
        <v>0</v>
      </c>
      <c r="BI157" s="196">
        <f>IF(N157="nulová",J157,0)</f>
        <v>0</v>
      </c>
      <c r="BJ157" s="15" t="s">
        <v>117</v>
      </c>
      <c r="BK157" s="197">
        <f>ROUND(I157*H157,3)</f>
        <v>0</v>
      </c>
      <c r="BL157" s="15" t="s">
        <v>145</v>
      </c>
      <c r="BM157" s="195" t="s">
        <v>217</v>
      </c>
    </row>
    <row r="158" s="2" customFormat="1" ht="16.5" customHeight="1">
      <c r="A158" s="34"/>
      <c r="B158" s="148"/>
      <c r="C158" s="198" t="s">
        <v>218</v>
      </c>
      <c r="D158" s="198" t="s">
        <v>191</v>
      </c>
      <c r="E158" s="199" t="s">
        <v>219</v>
      </c>
      <c r="F158" s="200" t="s">
        <v>220</v>
      </c>
      <c r="G158" s="201" t="s">
        <v>216</v>
      </c>
      <c r="H158" s="202">
        <v>1</v>
      </c>
      <c r="I158" s="203"/>
      <c r="J158" s="202">
        <f>ROUND(I158*H158,3)</f>
        <v>0</v>
      </c>
      <c r="K158" s="204"/>
      <c r="L158" s="205"/>
      <c r="M158" s="206" t="s">
        <v>1</v>
      </c>
      <c r="N158" s="207" t="s">
        <v>40</v>
      </c>
      <c r="O158" s="73"/>
      <c r="P158" s="193">
        <f>O158*H158</f>
        <v>0</v>
      </c>
      <c r="Q158" s="193">
        <v>0.00014999999999999999</v>
      </c>
      <c r="R158" s="193">
        <f>Q158*H158</f>
        <v>0.00014999999999999999</v>
      </c>
      <c r="S158" s="193">
        <v>0</v>
      </c>
      <c r="T158" s="194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5" t="s">
        <v>172</v>
      </c>
      <c r="AT158" s="195" t="s">
        <v>191</v>
      </c>
      <c r="AU158" s="195" t="s">
        <v>117</v>
      </c>
      <c r="AY158" s="15" t="s">
        <v>139</v>
      </c>
      <c r="BE158" s="196">
        <f>IF(N158="základná",J158,0)</f>
        <v>0</v>
      </c>
      <c r="BF158" s="196">
        <f>IF(N158="znížená",J158,0)</f>
        <v>0</v>
      </c>
      <c r="BG158" s="196">
        <f>IF(N158="zákl. prenesená",J158,0)</f>
        <v>0</v>
      </c>
      <c r="BH158" s="196">
        <f>IF(N158="zníž. prenesená",J158,0)</f>
        <v>0</v>
      </c>
      <c r="BI158" s="196">
        <f>IF(N158="nulová",J158,0)</f>
        <v>0</v>
      </c>
      <c r="BJ158" s="15" t="s">
        <v>117</v>
      </c>
      <c r="BK158" s="197">
        <f>ROUND(I158*H158,3)</f>
        <v>0</v>
      </c>
      <c r="BL158" s="15" t="s">
        <v>145</v>
      </c>
      <c r="BM158" s="195" t="s">
        <v>221</v>
      </c>
    </row>
    <row r="159" s="2" customFormat="1" ht="16.5" customHeight="1">
      <c r="A159" s="34"/>
      <c r="B159" s="148"/>
      <c r="C159" s="198" t="s">
        <v>222</v>
      </c>
      <c r="D159" s="198" t="s">
        <v>191</v>
      </c>
      <c r="E159" s="199" t="s">
        <v>223</v>
      </c>
      <c r="F159" s="200" t="s">
        <v>224</v>
      </c>
      <c r="G159" s="201" t="s">
        <v>216</v>
      </c>
      <c r="H159" s="202">
        <v>7</v>
      </c>
      <c r="I159" s="203"/>
      <c r="J159" s="202">
        <f>ROUND(I159*H159,3)</f>
        <v>0</v>
      </c>
      <c r="K159" s="204"/>
      <c r="L159" s="205"/>
      <c r="M159" s="206" t="s">
        <v>1</v>
      </c>
      <c r="N159" s="207" t="s">
        <v>40</v>
      </c>
      <c r="O159" s="73"/>
      <c r="P159" s="193">
        <f>O159*H159</f>
        <v>0</v>
      </c>
      <c r="Q159" s="193">
        <v>5.0000000000000002E-05</v>
      </c>
      <c r="R159" s="193">
        <f>Q159*H159</f>
        <v>0.00035</v>
      </c>
      <c r="S159" s="193">
        <v>0</v>
      </c>
      <c r="T159" s="194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5" t="s">
        <v>172</v>
      </c>
      <c r="AT159" s="195" t="s">
        <v>191</v>
      </c>
      <c r="AU159" s="195" t="s">
        <v>117</v>
      </c>
      <c r="AY159" s="15" t="s">
        <v>139</v>
      </c>
      <c r="BE159" s="196">
        <f>IF(N159="základná",J159,0)</f>
        <v>0</v>
      </c>
      <c r="BF159" s="196">
        <f>IF(N159="znížená",J159,0)</f>
        <v>0</v>
      </c>
      <c r="BG159" s="196">
        <f>IF(N159="zákl. prenesená",J159,0)</f>
        <v>0</v>
      </c>
      <c r="BH159" s="196">
        <f>IF(N159="zníž. prenesená",J159,0)</f>
        <v>0</v>
      </c>
      <c r="BI159" s="196">
        <f>IF(N159="nulová",J159,0)</f>
        <v>0</v>
      </c>
      <c r="BJ159" s="15" t="s">
        <v>117</v>
      </c>
      <c r="BK159" s="197">
        <f>ROUND(I159*H159,3)</f>
        <v>0</v>
      </c>
      <c r="BL159" s="15" t="s">
        <v>145</v>
      </c>
      <c r="BM159" s="195" t="s">
        <v>225</v>
      </c>
    </row>
    <row r="160" s="2" customFormat="1" ht="33" customHeight="1">
      <c r="A160" s="34"/>
      <c r="B160" s="148"/>
      <c r="C160" s="184" t="s">
        <v>7</v>
      </c>
      <c r="D160" s="184" t="s">
        <v>141</v>
      </c>
      <c r="E160" s="185" t="s">
        <v>226</v>
      </c>
      <c r="F160" s="186" t="s">
        <v>227</v>
      </c>
      <c r="G160" s="187" t="s">
        <v>153</v>
      </c>
      <c r="H160" s="188">
        <v>34.784999999999997</v>
      </c>
      <c r="I160" s="189"/>
      <c r="J160" s="188">
        <f>ROUND(I160*H160,3)</f>
        <v>0</v>
      </c>
      <c r="K160" s="190"/>
      <c r="L160" s="35"/>
      <c r="M160" s="191" t="s">
        <v>1</v>
      </c>
      <c r="N160" s="192" t="s">
        <v>40</v>
      </c>
      <c r="O160" s="73"/>
      <c r="P160" s="193">
        <f>O160*H160</f>
        <v>0</v>
      </c>
      <c r="Q160" s="193">
        <v>0</v>
      </c>
      <c r="R160" s="193">
        <f>Q160*H160</f>
        <v>0</v>
      </c>
      <c r="S160" s="193">
        <v>0</v>
      </c>
      <c r="T160" s="194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5" t="s">
        <v>145</v>
      </c>
      <c r="AT160" s="195" t="s">
        <v>141</v>
      </c>
      <c r="AU160" s="195" t="s">
        <v>117</v>
      </c>
      <c r="AY160" s="15" t="s">
        <v>139</v>
      </c>
      <c r="BE160" s="196">
        <f>IF(N160="základná",J160,0)</f>
        <v>0</v>
      </c>
      <c r="BF160" s="196">
        <f>IF(N160="znížená",J160,0)</f>
        <v>0</v>
      </c>
      <c r="BG160" s="196">
        <f>IF(N160="zákl. prenesená",J160,0)</f>
        <v>0</v>
      </c>
      <c r="BH160" s="196">
        <f>IF(N160="zníž. prenesená",J160,0)</f>
        <v>0</v>
      </c>
      <c r="BI160" s="196">
        <f>IF(N160="nulová",J160,0)</f>
        <v>0</v>
      </c>
      <c r="BJ160" s="15" t="s">
        <v>117</v>
      </c>
      <c r="BK160" s="197">
        <f>ROUND(I160*H160,3)</f>
        <v>0</v>
      </c>
      <c r="BL160" s="15" t="s">
        <v>145</v>
      </c>
      <c r="BM160" s="195" t="s">
        <v>228</v>
      </c>
    </row>
    <row r="161" s="2" customFormat="1" ht="21.75" customHeight="1">
      <c r="A161" s="34"/>
      <c r="B161" s="148"/>
      <c r="C161" s="198" t="s">
        <v>229</v>
      </c>
      <c r="D161" s="198" t="s">
        <v>191</v>
      </c>
      <c r="E161" s="199" t="s">
        <v>230</v>
      </c>
      <c r="F161" s="200" t="s">
        <v>231</v>
      </c>
      <c r="G161" s="201" t="s">
        <v>153</v>
      </c>
      <c r="H161" s="202">
        <v>34.784999999999997</v>
      </c>
      <c r="I161" s="203"/>
      <c r="J161" s="202">
        <f>ROUND(I161*H161,3)</f>
        <v>0</v>
      </c>
      <c r="K161" s="204"/>
      <c r="L161" s="205"/>
      <c r="M161" s="206" t="s">
        <v>1</v>
      </c>
      <c r="N161" s="207" t="s">
        <v>40</v>
      </c>
      <c r="O161" s="73"/>
      <c r="P161" s="193">
        <f>O161*H161</f>
        <v>0</v>
      </c>
      <c r="Q161" s="193">
        <v>0.00042000000000000002</v>
      </c>
      <c r="R161" s="193">
        <f>Q161*H161</f>
        <v>0.0146097</v>
      </c>
      <c r="S161" s="193">
        <v>0</v>
      </c>
      <c r="T161" s="194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5" t="s">
        <v>172</v>
      </c>
      <c r="AT161" s="195" t="s">
        <v>191</v>
      </c>
      <c r="AU161" s="195" t="s">
        <v>117</v>
      </c>
      <c r="AY161" s="15" t="s">
        <v>139</v>
      </c>
      <c r="BE161" s="196">
        <f>IF(N161="základná",J161,0)</f>
        <v>0</v>
      </c>
      <c r="BF161" s="196">
        <f>IF(N161="znížená",J161,0)</f>
        <v>0</v>
      </c>
      <c r="BG161" s="196">
        <f>IF(N161="zákl. prenesená",J161,0)</f>
        <v>0</v>
      </c>
      <c r="BH161" s="196">
        <f>IF(N161="zníž. prenesená",J161,0)</f>
        <v>0</v>
      </c>
      <c r="BI161" s="196">
        <f>IF(N161="nulová",J161,0)</f>
        <v>0</v>
      </c>
      <c r="BJ161" s="15" t="s">
        <v>117</v>
      </c>
      <c r="BK161" s="197">
        <f>ROUND(I161*H161,3)</f>
        <v>0</v>
      </c>
      <c r="BL161" s="15" t="s">
        <v>145</v>
      </c>
      <c r="BM161" s="195" t="s">
        <v>232</v>
      </c>
    </row>
    <row r="162" s="2" customFormat="1" ht="16.5" customHeight="1">
      <c r="A162" s="34"/>
      <c r="B162" s="148"/>
      <c r="C162" s="198" t="s">
        <v>233</v>
      </c>
      <c r="D162" s="198" t="s">
        <v>191</v>
      </c>
      <c r="E162" s="199" t="s">
        <v>234</v>
      </c>
      <c r="F162" s="200" t="s">
        <v>235</v>
      </c>
      <c r="G162" s="201" t="s">
        <v>216</v>
      </c>
      <c r="H162" s="202">
        <v>6</v>
      </c>
      <c r="I162" s="203"/>
      <c r="J162" s="202">
        <f>ROUND(I162*H162,3)</f>
        <v>0</v>
      </c>
      <c r="K162" s="204"/>
      <c r="L162" s="205"/>
      <c r="M162" s="206" t="s">
        <v>1</v>
      </c>
      <c r="N162" s="207" t="s">
        <v>40</v>
      </c>
      <c r="O162" s="73"/>
      <c r="P162" s="193">
        <f>O162*H162</f>
        <v>0</v>
      </c>
      <c r="Q162" s="193">
        <v>0.00021000000000000001</v>
      </c>
      <c r="R162" s="193">
        <f>Q162*H162</f>
        <v>0.0012600000000000001</v>
      </c>
      <c r="S162" s="193">
        <v>0</v>
      </c>
      <c r="T162" s="194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5" t="s">
        <v>172</v>
      </c>
      <c r="AT162" s="195" t="s">
        <v>191</v>
      </c>
      <c r="AU162" s="195" t="s">
        <v>117</v>
      </c>
      <c r="AY162" s="15" t="s">
        <v>139</v>
      </c>
      <c r="BE162" s="196">
        <f>IF(N162="základná",J162,0)</f>
        <v>0</v>
      </c>
      <c r="BF162" s="196">
        <f>IF(N162="znížená",J162,0)</f>
        <v>0</v>
      </c>
      <c r="BG162" s="196">
        <f>IF(N162="zákl. prenesená",J162,0)</f>
        <v>0</v>
      </c>
      <c r="BH162" s="196">
        <f>IF(N162="zníž. prenesená",J162,0)</f>
        <v>0</v>
      </c>
      <c r="BI162" s="196">
        <f>IF(N162="nulová",J162,0)</f>
        <v>0</v>
      </c>
      <c r="BJ162" s="15" t="s">
        <v>117</v>
      </c>
      <c r="BK162" s="197">
        <f>ROUND(I162*H162,3)</f>
        <v>0</v>
      </c>
      <c r="BL162" s="15" t="s">
        <v>145</v>
      </c>
      <c r="BM162" s="195" t="s">
        <v>236</v>
      </c>
    </row>
    <row r="163" s="12" customFormat="1" ht="22.8" customHeight="1">
      <c r="A163" s="12"/>
      <c r="B163" s="171"/>
      <c r="C163" s="12"/>
      <c r="D163" s="172" t="s">
        <v>73</v>
      </c>
      <c r="E163" s="182" t="s">
        <v>176</v>
      </c>
      <c r="F163" s="182" t="s">
        <v>237</v>
      </c>
      <c r="G163" s="12"/>
      <c r="H163" s="12"/>
      <c r="I163" s="174"/>
      <c r="J163" s="183">
        <f>BK163</f>
        <v>0</v>
      </c>
      <c r="K163" s="12"/>
      <c r="L163" s="171"/>
      <c r="M163" s="176"/>
      <c r="N163" s="177"/>
      <c r="O163" s="177"/>
      <c r="P163" s="178">
        <f>SUM(P164:P166)</f>
        <v>0</v>
      </c>
      <c r="Q163" s="177"/>
      <c r="R163" s="178">
        <f>SUM(R164:R166)</f>
        <v>34.750025199999996</v>
      </c>
      <c r="S163" s="177"/>
      <c r="T163" s="179">
        <f>SUM(T164:T166)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172" t="s">
        <v>82</v>
      </c>
      <c r="AT163" s="180" t="s">
        <v>73</v>
      </c>
      <c r="AU163" s="180" t="s">
        <v>82</v>
      </c>
      <c r="AY163" s="172" t="s">
        <v>139</v>
      </c>
      <c r="BK163" s="181">
        <f>SUM(BK164:BK166)</f>
        <v>0</v>
      </c>
    </row>
    <row r="164" s="2" customFormat="1" ht="33" customHeight="1">
      <c r="A164" s="34"/>
      <c r="B164" s="148"/>
      <c r="C164" s="184" t="s">
        <v>238</v>
      </c>
      <c r="D164" s="184" t="s">
        <v>141</v>
      </c>
      <c r="E164" s="185" t="s">
        <v>239</v>
      </c>
      <c r="F164" s="186" t="s">
        <v>240</v>
      </c>
      <c r="G164" s="187" t="s">
        <v>153</v>
      </c>
      <c r="H164" s="188">
        <v>146</v>
      </c>
      <c r="I164" s="189"/>
      <c r="J164" s="188">
        <f>ROUND(I164*H164,3)</f>
        <v>0</v>
      </c>
      <c r="K164" s="190"/>
      <c r="L164" s="35"/>
      <c r="M164" s="191" t="s">
        <v>1</v>
      </c>
      <c r="N164" s="192" t="s">
        <v>40</v>
      </c>
      <c r="O164" s="73"/>
      <c r="P164" s="193">
        <f>O164*H164</f>
        <v>0</v>
      </c>
      <c r="Q164" s="193">
        <v>0.098530000000000006</v>
      </c>
      <c r="R164" s="193">
        <f>Q164*H164</f>
        <v>14.385380000000001</v>
      </c>
      <c r="S164" s="193">
        <v>0</v>
      </c>
      <c r="T164" s="194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5" t="s">
        <v>145</v>
      </c>
      <c r="AT164" s="195" t="s">
        <v>141</v>
      </c>
      <c r="AU164" s="195" t="s">
        <v>117</v>
      </c>
      <c r="AY164" s="15" t="s">
        <v>139</v>
      </c>
      <c r="BE164" s="196">
        <f>IF(N164="základná",J164,0)</f>
        <v>0</v>
      </c>
      <c r="BF164" s="196">
        <f>IF(N164="znížená",J164,0)</f>
        <v>0</v>
      </c>
      <c r="BG164" s="196">
        <f>IF(N164="zákl. prenesená",J164,0)</f>
        <v>0</v>
      </c>
      <c r="BH164" s="196">
        <f>IF(N164="zníž. prenesená",J164,0)</f>
        <v>0</v>
      </c>
      <c r="BI164" s="196">
        <f>IF(N164="nulová",J164,0)</f>
        <v>0</v>
      </c>
      <c r="BJ164" s="15" t="s">
        <v>117</v>
      </c>
      <c r="BK164" s="197">
        <f>ROUND(I164*H164,3)</f>
        <v>0</v>
      </c>
      <c r="BL164" s="15" t="s">
        <v>145</v>
      </c>
      <c r="BM164" s="195" t="s">
        <v>241</v>
      </c>
    </row>
    <row r="165" s="2" customFormat="1" ht="21.75" customHeight="1">
      <c r="A165" s="34"/>
      <c r="B165" s="148"/>
      <c r="C165" s="198" t="s">
        <v>242</v>
      </c>
      <c r="D165" s="198" t="s">
        <v>191</v>
      </c>
      <c r="E165" s="199" t="s">
        <v>243</v>
      </c>
      <c r="F165" s="200" t="s">
        <v>244</v>
      </c>
      <c r="G165" s="201" t="s">
        <v>216</v>
      </c>
      <c r="H165" s="202">
        <v>292</v>
      </c>
      <c r="I165" s="203"/>
      <c r="J165" s="202">
        <f>ROUND(I165*H165,3)</f>
        <v>0</v>
      </c>
      <c r="K165" s="204"/>
      <c r="L165" s="205"/>
      <c r="M165" s="206" t="s">
        <v>1</v>
      </c>
      <c r="N165" s="207" t="s">
        <v>40</v>
      </c>
      <c r="O165" s="73"/>
      <c r="P165" s="193">
        <f>O165*H165</f>
        <v>0</v>
      </c>
      <c r="Q165" s="193">
        <v>0.0087500000000000008</v>
      </c>
      <c r="R165" s="193">
        <f>Q165*H165</f>
        <v>2.5550000000000002</v>
      </c>
      <c r="S165" s="193">
        <v>0</v>
      </c>
      <c r="T165" s="194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5" t="s">
        <v>172</v>
      </c>
      <c r="AT165" s="195" t="s">
        <v>191</v>
      </c>
      <c r="AU165" s="195" t="s">
        <v>117</v>
      </c>
      <c r="AY165" s="15" t="s">
        <v>139</v>
      </c>
      <c r="BE165" s="196">
        <f>IF(N165="základná",J165,0)</f>
        <v>0</v>
      </c>
      <c r="BF165" s="196">
        <f>IF(N165="znížená",J165,0)</f>
        <v>0</v>
      </c>
      <c r="BG165" s="196">
        <f>IF(N165="zákl. prenesená",J165,0)</f>
        <v>0</v>
      </c>
      <c r="BH165" s="196">
        <f>IF(N165="zníž. prenesená",J165,0)</f>
        <v>0</v>
      </c>
      <c r="BI165" s="196">
        <f>IF(N165="nulová",J165,0)</f>
        <v>0</v>
      </c>
      <c r="BJ165" s="15" t="s">
        <v>117</v>
      </c>
      <c r="BK165" s="197">
        <f>ROUND(I165*H165,3)</f>
        <v>0</v>
      </c>
      <c r="BL165" s="15" t="s">
        <v>145</v>
      </c>
      <c r="BM165" s="195" t="s">
        <v>245</v>
      </c>
    </row>
    <row r="166" s="2" customFormat="1" ht="33" customHeight="1">
      <c r="A166" s="34"/>
      <c r="B166" s="148"/>
      <c r="C166" s="184" t="s">
        <v>246</v>
      </c>
      <c r="D166" s="184" t="s">
        <v>141</v>
      </c>
      <c r="E166" s="185" t="s">
        <v>247</v>
      </c>
      <c r="F166" s="186" t="s">
        <v>248</v>
      </c>
      <c r="G166" s="187" t="s">
        <v>144</v>
      </c>
      <c r="H166" s="188">
        <v>8.0399999999999991</v>
      </c>
      <c r="I166" s="189"/>
      <c r="J166" s="188">
        <f>ROUND(I166*H166,3)</f>
        <v>0</v>
      </c>
      <c r="K166" s="190"/>
      <c r="L166" s="35"/>
      <c r="M166" s="191" t="s">
        <v>1</v>
      </c>
      <c r="N166" s="192" t="s">
        <v>40</v>
      </c>
      <c r="O166" s="73"/>
      <c r="P166" s="193">
        <f>O166*H166</f>
        <v>0</v>
      </c>
      <c r="Q166" s="193">
        <v>2.2151299999999998</v>
      </c>
      <c r="R166" s="193">
        <f>Q166*H166</f>
        <v>17.809645199999995</v>
      </c>
      <c r="S166" s="193">
        <v>0</v>
      </c>
      <c r="T166" s="194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5" t="s">
        <v>145</v>
      </c>
      <c r="AT166" s="195" t="s">
        <v>141</v>
      </c>
      <c r="AU166" s="195" t="s">
        <v>117</v>
      </c>
      <c r="AY166" s="15" t="s">
        <v>139</v>
      </c>
      <c r="BE166" s="196">
        <f>IF(N166="základná",J166,0)</f>
        <v>0</v>
      </c>
      <c r="BF166" s="196">
        <f>IF(N166="znížená",J166,0)</f>
        <v>0</v>
      </c>
      <c r="BG166" s="196">
        <f>IF(N166="zákl. prenesená",J166,0)</f>
        <v>0</v>
      </c>
      <c r="BH166" s="196">
        <f>IF(N166="zníž. prenesená",J166,0)</f>
        <v>0</v>
      </c>
      <c r="BI166" s="196">
        <f>IF(N166="nulová",J166,0)</f>
        <v>0</v>
      </c>
      <c r="BJ166" s="15" t="s">
        <v>117</v>
      </c>
      <c r="BK166" s="197">
        <f>ROUND(I166*H166,3)</f>
        <v>0</v>
      </c>
      <c r="BL166" s="15" t="s">
        <v>145</v>
      </c>
      <c r="BM166" s="195" t="s">
        <v>249</v>
      </c>
    </row>
    <row r="167" s="12" customFormat="1" ht="22.8" customHeight="1">
      <c r="A167" s="12"/>
      <c r="B167" s="171"/>
      <c r="C167" s="12"/>
      <c r="D167" s="172" t="s">
        <v>73</v>
      </c>
      <c r="E167" s="182" t="s">
        <v>250</v>
      </c>
      <c r="F167" s="182" t="s">
        <v>251</v>
      </c>
      <c r="G167" s="12"/>
      <c r="H167" s="12"/>
      <c r="I167" s="174"/>
      <c r="J167" s="183">
        <f>BK167</f>
        <v>0</v>
      </c>
      <c r="K167" s="12"/>
      <c r="L167" s="171"/>
      <c r="M167" s="176"/>
      <c r="N167" s="177"/>
      <c r="O167" s="177"/>
      <c r="P167" s="178">
        <f>P168</f>
        <v>0</v>
      </c>
      <c r="Q167" s="177"/>
      <c r="R167" s="178">
        <f>R168</f>
        <v>0</v>
      </c>
      <c r="S167" s="177"/>
      <c r="T167" s="179">
        <f>T168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172" t="s">
        <v>82</v>
      </c>
      <c r="AT167" s="180" t="s">
        <v>73</v>
      </c>
      <c r="AU167" s="180" t="s">
        <v>82</v>
      </c>
      <c r="AY167" s="172" t="s">
        <v>139</v>
      </c>
      <c r="BK167" s="181">
        <f>BK168</f>
        <v>0</v>
      </c>
    </row>
    <row r="168" s="2" customFormat="1" ht="21.75" customHeight="1">
      <c r="A168" s="34"/>
      <c r="B168" s="148"/>
      <c r="C168" s="184" t="s">
        <v>252</v>
      </c>
      <c r="D168" s="184" t="s">
        <v>141</v>
      </c>
      <c r="E168" s="185" t="s">
        <v>253</v>
      </c>
      <c r="F168" s="186" t="s">
        <v>254</v>
      </c>
      <c r="G168" s="187" t="s">
        <v>255</v>
      </c>
      <c r="H168" s="188">
        <v>454.685</v>
      </c>
      <c r="I168" s="189"/>
      <c r="J168" s="188">
        <f>ROUND(I168*H168,3)</f>
        <v>0</v>
      </c>
      <c r="K168" s="190"/>
      <c r="L168" s="35"/>
      <c r="M168" s="208" t="s">
        <v>1</v>
      </c>
      <c r="N168" s="209" t="s">
        <v>40</v>
      </c>
      <c r="O168" s="210"/>
      <c r="P168" s="211">
        <f>O168*H168</f>
        <v>0</v>
      </c>
      <c r="Q168" s="211">
        <v>0</v>
      </c>
      <c r="R168" s="211">
        <f>Q168*H168</f>
        <v>0</v>
      </c>
      <c r="S168" s="211">
        <v>0</v>
      </c>
      <c r="T168" s="212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5" t="s">
        <v>145</v>
      </c>
      <c r="AT168" s="195" t="s">
        <v>141</v>
      </c>
      <c r="AU168" s="195" t="s">
        <v>117</v>
      </c>
      <c r="AY168" s="15" t="s">
        <v>139</v>
      </c>
      <c r="BE168" s="196">
        <f>IF(N168="základná",J168,0)</f>
        <v>0</v>
      </c>
      <c r="BF168" s="196">
        <f>IF(N168="znížená",J168,0)</f>
        <v>0</v>
      </c>
      <c r="BG168" s="196">
        <f>IF(N168="zákl. prenesená",J168,0)</f>
        <v>0</v>
      </c>
      <c r="BH168" s="196">
        <f>IF(N168="zníž. prenesená",J168,0)</f>
        <v>0</v>
      </c>
      <c r="BI168" s="196">
        <f>IF(N168="nulová",J168,0)</f>
        <v>0</v>
      </c>
      <c r="BJ168" s="15" t="s">
        <v>117</v>
      </c>
      <c r="BK168" s="197">
        <f>ROUND(I168*H168,3)</f>
        <v>0</v>
      </c>
      <c r="BL168" s="15" t="s">
        <v>145</v>
      </c>
      <c r="BM168" s="195" t="s">
        <v>256</v>
      </c>
    </row>
    <row r="169" s="2" customFormat="1" ht="6.96" customHeight="1">
      <c r="A169" s="34"/>
      <c r="B169" s="56"/>
      <c r="C169" s="57"/>
      <c r="D169" s="57"/>
      <c r="E169" s="57"/>
      <c r="F169" s="57"/>
      <c r="G169" s="57"/>
      <c r="H169" s="57"/>
      <c r="I169" s="57"/>
      <c r="J169" s="57"/>
      <c r="K169" s="57"/>
      <c r="L169" s="35"/>
      <c r="M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</row>
  </sheetData>
  <autoFilter ref="C133:K168"/>
  <mergeCells count="14">
    <mergeCell ref="E7:H7"/>
    <mergeCell ref="E9:H9"/>
    <mergeCell ref="E18:H18"/>
    <mergeCell ref="E27:H27"/>
    <mergeCell ref="E85:H85"/>
    <mergeCell ref="E87:H87"/>
    <mergeCell ref="D108:F108"/>
    <mergeCell ref="D109:F109"/>
    <mergeCell ref="D110:F110"/>
    <mergeCell ref="D111:F111"/>
    <mergeCell ref="D112:F112"/>
    <mergeCell ref="E124:H124"/>
    <mergeCell ref="E126:H12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86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96</v>
      </c>
      <c r="L4" s="18"/>
      <c r="M4" s="116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17" t="str">
        <f>'Rekapitulácia stavby'!K6</f>
        <v>Revitalizácia športoveho areálu Slavoj Trebišov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97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257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28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28" t="s">
        <v>20</v>
      </c>
      <c r="J12" s="65" t="str">
        <f>'Rekapitulácia stavby'!AN8</f>
        <v>10. 2. 2021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28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28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28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28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28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18"/>
      <c r="B27" s="119"/>
      <c r="C27" s="118"/>
      <c r="D27" s="118"/>
      <c r="E27" s="32" t="s">
        <v>1</v>
      </c>
      <c r="F27" s="32"/>
      <c r="G27" s="32"/>
      <c r="H27" s="32"/>
      <c r="I27" s="118"/>
      <c r="J27" s="118"/>
      <c r="K27" s="118"/>
      <c r="L27" s="120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99</v>
      </c>
      <c r="E30" s="34"/>
      <c r="F30" s="34"/>
      <c r="G30" s="34"/>
      <c r="H30" s="34"/>
      <c r="I30" s="34"/>
      <c r="J30" s="121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2" t="s">
        <v>100</v>
      </c>
      <c r="E31" s="34"/>
      <c r="F31" s="34"/>
      <c r="G31" s="34"/>
      <c r="H31" s="34"/>
      <c r="I31" s="34"/>
      <c r="J31" s="121">
        <f>J107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23" t="s">
        <v>34</v>
      </c>
      <c r="E32" s="34"/>
      <c r="F32" s="34"/>
      <c r="G32" s="34"/>
      <c r="H32" s="34"/>
      <c r="I32" s="34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8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39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24" t="s">
        <v>38</v>
      </c>
      <c r="E35" s="28" t="s">
        <v>39</v>
      </c>
      <c r="F35" s="125">
        <f>ROUND((SUM(BE107:BE114) + SUM(BE134:BE171)),  2)</f>
        <v>0</v>
      </c>
      <c r="G35" s="34"/>
      <c r="H35" s="34"/>
      <c r="I35" s="126">
        <v>0.20000000000000001</v>
      </c>
      <c r="J35" s="125">
        <f>ROUND(((SUM(BE107:BE114) + SUM(BE134:BE171))*I35),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25">
        <f>ROUND((SUM(BF107:BF114) + SUM(BF134:BF171)),  2)</f>
        <v>0</v>
      </c>
      <c r="G36" s="34"/>
      <c r="H36" s="34"/>
      <c r="I36" s="126">
        <v>0.20000000000000001</v>
      </c>
      <c r="J36" s="125">
        <f>ROUND(((SUM(BF107:BF114) + SUM(BF134:BF171))*I36),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25">
        <f>ROUND((SUM(BG107:BG114) + SUM(BG134:BG171)),  2)</f>
        <v>0</v>
      </c>
      <c r="G37" s="34"/>
      <c r="H37" s="34"/>
      <c r="I37" s="126">
        <v>0.20000000000000001</v>
      </c>
      <c r="J37" s="125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25">
        <f>ROUND((SUM(BH107:BH114) + SUM(BH134:BH171)),  2)</f>
        <v>0</v>
      </c>
      <c r="G38" s="34"/>
      <c r="H38" s="34"/>
      <c r="I38" s="126">
        <v>0.20000000000000001</v>
      </c>
      <c r="J38" s="125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25">
        <f>ROUND((SUM(BI107:BI114) + SUM(BI134:BI171)),  2)</f>
        <v>0</v>
      </c>
      <c r="G39" s="34"/>
      <c r="H39" s="34"/>
      <c r="I39" s="126">
        <v>0</v>
      </c>
      <c r="J39" s="125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27"/>
      <c r="D41" s="128" t="s">
        <v>44</v>
      </c>
      <c r="E41" s="77"/>
      <c r="F41" s="77"/>
      <c r="G41" s="129" t="s">
        <v>45</v>
      </c>
      <c r="H41" s="130" t="s">
        <v>46</v>
      </c>
      <c r="I41" s="77"/>
      <c r="J41" s="131">
        <f>SUM(J32:J39)</f>
        <v>0</v>
      </c>
      <c r="K41" s="132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33" t="s">
        <v>50</v>
      </c>
      <c r="G61" s="54" t="s">
        <v>49</v>
      </c>
      <c r="H61" s="37"/>
      <c r="I61" s="37"/>
      <c r="J61" s="134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33" t="s">
        <v>50</v>
      </c>
      <c r="G76" s="54" t="s">
        <v>49</v>
      </c>
      <c r="H76" s="37"/>
      <c r="I76" s="37"/>
      <c r="J76" s="134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101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7" t="str">
        <f>E7</f>
        <v>Revitalizácia športoveho areálu Slavoj Trebišov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97</v>
      </c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02 - SO 02 Ihrisko pre kategoriu U8, U9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Trebišov </v>
      </c>
      <c r="G89" s="34"/>
      <c r="H89" s="34"/>
      <c r="I89" s="28" t="s">
        <v>20</v>
      </c>
      <c r="J89" s="65" t="str">
        <f>IF(J12="","",J12)</f>
        <v>10. 2. 2021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Mesto Trebišov </v>
      </c>
      <c r="G91" s="34"/>
      <c r="H91" s="34"/>
      <c r="I91" s="28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35" t="s">
        <v>102</v>
      </c>
      <c r="D94" s="127"/>
      <c r="E94" s="127"/>
      <c r="F94" s="127"/>
      <c r="G94" s="127"/>
      <c r="H94" s="127"/>
      <c r="I94" s="127"/>
      <c r="J94" s="136" t="s">
        <v>103</v>
      </c>
      <c r="K94" s="12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37" t="s">
        <v>104</v>
      </c>
      <c r="D96" s="34"/>
      <c r="E96" s="34"/>
      <c r="F96" s="34"/>
      <c r="G96" s="34"/>
      <c r="H96" s="34"/>
      <c r="I96" s="34"/>
      <c r="J96" s="92">
        <f>J134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105</v>
      </c>
    </row>
    <row r="97" s="9" customFormat="1" ht="24.96" customHeight="1">
      <c r="A97" s="9"/>
      <c r="B97" s="138"/>
      <c r="C97" s="9"/>
      <c r="D97" s="139" t="s">
        <v>106</v>
      </c>
      <c r="E97" s="140"/>
      <c r="F97" s="140"/>
      <c r="G97" s="140"/>
      <c r="H97" s="140"/>
      <c r="I97" s="140"/>
      <c r="J97" s="141">
        <f>J135</f>
        <v>0</v>
      </c>
      <c r="K97" s="9"/>
      <c r="L97" s="13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42"/>
      <c r="C98" s="10"/>
      <c r="D98" s="143" t="s">
        <v>107</v>
      </c>
      <c r="E98" s="144"/>
      <c r="F98" s="144"/>
      <c r="G98" s="144"/>
      <c r="H98" s="144"/>
      <c r="I98" s="144"/>
      <c r="J98" s="145">
        <f>J136</f>
        <v>0</v>
      </c>
      <c r="K98" s="10"/>
      <c r="L98" s="14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2"/>
      <c r="C99" s="10"/>
      <c r="D99" s="143" t="s">
        <v>108</v>
      </c>
      <c r="E99" s="144"/>
      <c r="F99" s="144"/>
      <c r="G99" s="144"/>
      <c r="H99" s="144"/>
      <c r="I99" s="144"/>
      <c r="J99" s="145">
        <f>J146</f>
        <v>0</v>
      </c>
      <c r="K99" s="10"/>
      <c r="L99" s="14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42"/>
      <c r="C100" s="10"/>
      <c r="D100" s="143" t="s">
        <v>109</v>
      </c>
      <c r="E100" s="144"/>
      <c r="F100" s="144"/>
      <c r="G100" s="144"/>
      <c r="H100" s="144"/>
      <c r="I100" s="144"/>
      <c r="J100" s="145">
        <f>J149</f>
        <v>0</v>
      </c>
      <c r="K100" s="10"/>
      <c r="L100" s="14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42"/>
      <c r="C101" s="10"/>
      <c r="D101" s="143" t="s">
        <v>110</v>
      </c>
      <c r="E101" s="144"/>
      <c r="F101" s="144"/>
      <c r="G101" s="144"/>
      <c r="H101" s="144"/>
      <c r="I101" s="144"/>
      <c r="J101" s="145">
        <f>J151</f>
        <v>0</v>
      </c>
      <c r="K101" s="10"/>
      <c r="L101" s="14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42"/>
      <c r="C102" s="10"/>
      <c r="D102" s="143" t="s">
        <v>111</v>
      </c>
      <c r="E102" s="144"/>
      <c r="F102" s="144"/>
      <c r="G102" s="144"/>
      <c r="H102" s="144"/>
      <c r="I102" s="144"/>
      <c r="J102" s="145">
        <f>J156</f>
        <v>0</v>
      </c>
      <c r="K102" s="10"/>
      <c r="L102" s="14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42"/>
      <c r="C103" s="10"/>
      <c r="D103" s="143" t="s">
        <v>112</v>
      </c>
      <c r="E103" s="144"/>
      <c r="F103" s="144"/>
      <c r="G103" s="144"/>
      <c r="H103" s="144"/>
      <c r="I103" s="144"/>
      <c r="J103" s="145">
        <f>J166</f>
        <v>0</v>
      </c>
      <c r="K103" s="10"/>
      <c r="L103" s="14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42"/>
      <c r="C104" s="10"/>
      <c r="D104" s="143" t="s">
        <v>113</v>
      </c>
      <c r="E104" s="144"/>
      <c r="F104" s="144"/>
      <c r="G104" s="144"/>
      <c r="H104" s="144"/>
      <c r="I104" s="144"/>
      <c r="J104" s="145">
        <f>J170</f>
        <v>0</v>
      </c>
      <c r="K104" s="10"/>
      <c r="L104" s="14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4"/>
      <c r="B105" s="35"/>
      <c r="C105" s="34"/>
      <c r="D105" s="34"/>
      <c r="E105" s="34"/>
      <c r="F105" s="34"/>
      <c r="G105" s="34"/>
      <c r="H105" s="34"/>
      <c r="I105" s="34"/>
      <c r="J105" s="34"/>
      <c r="K105" s="34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6.96" customHeight="1">
      <c r="A106" s="34"/>
      <c r="B106" s="35"/>
      <c r="C106" s="34"/>
      <c r="D106" s="34"/>
      <c r="E106" s="34"/>
      <c r="F106" s="34"/>
      <c r="G106" s="34"/>
      <c r="H106" s="34"/>
      <c r="I106" s="34"/>
      <c r="J106" s="34"/>
      <c r="K106" s="34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9.28" customHeight="1">
      <c r="A107" s="34"/>
      <c r="B107" s="35"/>
      <c r="C107" s="137" t="s">
        <v>114</v>
      </c>
      <c r="D107" s="34"/>
      <c r="E107" s="34"/>
      <c r="F107" s="34"/>
      <c r="G107" s="34"/>
      <c r="H107" s="34"/>
      <c r="I107" s="34"/>
      <c r="J107" s="146">
        <f>ROUND(J108 + J109 + J110 + J111 + J112 + J113,2)</f>
        <v>0</v>
      </c>
      <c r="K107" s="34"/>
      <c r="L107" s="51"/>
      <c r="N107" s="147" t="s">
        <v>38</v>
      </c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8" customHeight="1">
      <c r="A108" s="34"/>
      <c r="B108" s="148"/>
      <c r="C108" s="149"/>
      <c r="D108" s="150" t="s">
        <v>115</v>
      </c>
      <c r="E108" s="151"/>
      <c r="F108" s="151"/>
      <c r="G108" s="149"/>
      <c r="H108" s="149"/>
      <c r="I108" s="149"/>
      <c r="J108" s="152">
        <v>0</v>
      </c>
      <c r="K108" s="149"/>
      <c r="L108" s="153"/>
      <c r="M108" s="154"/>
      <c r="N108" s="155" t="s">
        <v>40</v>
      </c>
      <c r="O108" s="154"/>
      <c r="P108" s="154"/>
      <c r="Q108" s="154"/>
      <c r="R108" s="154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  <c r="AT108" s="154"/>
      <c r="AU108" s="154"/>
      <c r="AV108" s="154"/>
      <c r="AW108" s="154"/>
      <c r="AX108" s="154"/>
      <c r="AY108" s="156" t="s">
        <v>116</v>
      </c>
      <c r="AZ108" s="154"/>
      <c r="BA108" s="154"/>
      <c r="BB108" s="154"/>
      <c r="BC108" s="154"/>
      <c r="BD108" s="154"/>
      <c r="BE108" s="157">
        <f>IF(N108="základná",J108,0)</f>
        <v>0</v>
      </c>
      <c r="BF108" s="157">
        <f>IF(N108="znížená",J108,0)</f>
        <v>0</v>
      </c>
      <c r="BG108" s="157">
        <f>IF(N108="zákl. prenesená",J108,0)</f>
        <v>0</v>
      </c>
      <c r="BH108" s="157">
        <f>IF(N108="zníž. prenesená",J108,0)</f>
        <v>0</v>
      </c>
      <c r="BI108" s="157">
        <f>IF(N108="nulová",J108,0)</f>
        <v>0</v>
      </c>
      <c r="BJ108" s="156" t="s">
        <v>117</v>
      </c>
      <c r="BK108" s="154"/>
      <c r="BL108" s="154"/>
      <c r="BM108" s="154"/>
    </row>
    <row r="109" s="2" customFormat="1" ht="18" customHeight="1">
      <c r="A109" s="34"/>
      <c r="B109" s="148"/>
      <c r="C109" s="149"/>
      <c r="D109" s="150" t="s">
        <v>118</v>
      </c>
      <c r="E109" s="151"/>
      <c r="F109" s="151"/>
      <c r="G109" s="149"/>
      <c r="H109" s="149"/>
      <c r="I109" s="149"/>
      <c r="J109" s="152">
        <v>0</v>
      </c>
      <c r="K109" s="149"/>
      <c r="L109" s="153"/>
      <c r="M109" s="154"/>
      <c r="N109" s="155" t="s">
        <v>40</v>
      </c>
      <c r="O109" s="154"/>
      <c r="P109" s="154"/>
      <c r="Q109" s="154"/>
      <c r="R109" s="154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54"/>
      <c r="AG109" s="154"/>
      <c r="AH109" s="154"/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  <c r="AT109" s="154"/>
      <c r="AU109" s="154"/>
      <c r="AV109" s="154"/>
      <c r="AW109" s="154"/>
      <c r="AX109" s="154"/>
      <c r="AY109" s="156" t="s">
        <v>116</v>
      </c>
      <c r="AZ109" s="154"/>
      <c r="BA109" s="154"/>
      <c r="BB109" s="154"/>
      <c r="BC109" s="154"/>
      <c r="BD109" s="154"/>
      <c r="BE109" s="157">
        <f>IF(N109="základná",J109,0)</f>
        <v>0</v>
      </c>
      <c r="BF109" s="157">
        <f>IF(N109="znížená",J109,0)</f>
        <v>0</v>
      </c>
      <c r="BG109" s="157">
        <f>IF(N109="zákl. prenesená",J109,0)</f>
        <v>0</v>
      </c>
      <c r="BH109" s="157">
        <f>IF(N109="zníž. prenesená",J109,0)</f>
        <v>0</v>
      </c>
      <c r="BI109" s="157">
        <f>IF(N109="nulová",J109,0)</f>
        <v>0</v>
      </c>
      <c r="BJ109" s="156" t="s">
        <v>117</v>
      </c>
      <c r="BK109" s="154"/>
      <c r="BL109" s="154"/>
      <c r="BM109" s="154"/>
    </row>
    <row r="110" s="2" customFormat="1" ht="18" customHeight="1">
      <c r="A110" s="34"/>
      <c r="B110" s="148"/>
      <c r="C110" s="149"/>
      <c r="D110" s="150" t="s">
        <v>119</v>
      </c>
      <c r="E110" s="151"/>
      <c r="F110" s="151"/>
      <c r="G110" s="149"/>
      <c r="H110" s="149"/>
      <c r="I110" s="149"/>
      <c r="J110" s="152">
        <v>0</v>
      </c>
      <c r="K110" s="149"/>
      <c r="L110" s="153"/>
      <c r="M110" s="154"/>
      <c r="N110" s="155" t="s">
        <v>40</v>
      </c>
      <c r="O110" s="154"/>
      <c r="P110" s="154"/>
      <c r="Q110" s="154"/>
      <c r="R110" s="154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  <c r="AT110" s="154"/>
      <c r="AU110" s="154"/>
      <c r="AV110" s="154"/>
      <c r="AW110" s="154"/>
      <c r="AX110" s="154"/>
      <c r="AY110" s="156" t="s">
        <v>116</v>
      </c>
      <c r="AZ110" s="154"/>
      <c r="BA110" s="154"/>
      <c r="BB110" s="154"/>
      <c r="BC110" s="154"/>
      <c r="BD110" s="154"/>
      <c r="BE110" s="157">
        <f>IF(N110="základná",J110,0)</f>
        <v>0</v>
      </c>
      <c r="BF110" s="157">
        <f>IF(N110="znížená",J110,0)</f>
        <v>0</v>
      </c>
      <c r="BG110" s="157">
        <f>IF(N110="zákl. prenesená",J110,0)</f>
        <v>0</v>
      </c>
      <c r="BH110" s="157">
        <f>IF(N110="zníž. prenesená",J110,0)</f>
        <v>0</v>
      </c>
      <c r="BI110" s="157">
        <f>IF(N110="nulová",J110,0)</f>
        <v>0</v>
      </c>
      <c r="BJ110" s="156" t="s">
        <v>117</v>
      </c>
      <c r="BK110" s="154"/>
      <c r="BL110" s="154"/>
      <c r="BM110" s="154"/>
    </row>
    <row r="111" s="2" customFormat="1" ht="18" customHeight="1">
      <c r="A111" s="34"/>
      <c r="B111" s="148"/>
      <c r="C111" s="149"/>
      <c r="D111" s="150" t="s">
        <v>120</v>
      </c>
      <c r="E111" s="151"/>
      <c r="F111" s="151"/>
      <c r="G111" s="149"/>
      <c r="H111" s="149"/>
      <c r="I111" s="149"/>
      <c r="J111" s="152">
        <v>0</v>
      </c>
      <c r="K111" s="149"/>
      <c r="L111" s="153"/>
      <c r="M111" s="154"/>
      <c r="N111" s="155" t="s">
        <v>40</v>
      </c>
      <c r="O111" s="154"/>
      <c r="P111" s="154"/>
      <c r="Q111" s="154"/>
      <c r="R111" s="154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54"/>
      <c r="AG111" s="154"/>
      <c r="AH111" s="154"/>
      <c r="AI111" s="154"/>
      <c r="AJ111" s="154"/>
      <c r="AK111" s="154"/>
      <c r="AL111" s="154"/>
      <c r="AM111" s="154"/>
      <c r="AN111" s="154"/>
      <c r="AO111" s="154"/>
      <c r="AP111" s="154"/>
      <c r="AQ111" s="154"/>
      <c r="AR111" s="154"/>
      <c r="AS111" s="154"/>
      <c r="AT111" s="154"/>
      <c r="AU111" s="154"/>
      <c r="AV111" s="154"/>
      <c r="AW111" s="154"/>
      <c r="AX111" s="154"/>
      <c r="AY111" s="156" t="s">
        <v>116</v>
      </c>
      <c r="AZ111" s="154"/>
      <c r="BA111" s="154"/>
      <c r="BB111" s="154"/>
      <c r="BC111" s="154"/>
      <c r="BD111" s="154"/>
      <c r="BE111" s="157">
        <f>IF(N111="základná",J111,0)</f>
        <v>0</v>
      </c>
      <c r="BF111" s="157">
        <f>IF(N111="znížená",J111,0)</f>
        <v>0</v>
      </c>
      <c r="BG111" s="157">
        <f>IF(N111="zákl. prenesená",J111,0)</f>
        <v>0</v>
      </c>
      <c r="BH111" s="157">
        <f>IF(N111="zníž. prenesená",J111,0)</f>
        <v>0</v>
      </c>
      <c r="BI111" s="157">
        <f>IF(N111="nulová",J111,0)</f>
        <v>0</v>
      </c>
      <c r="BJ111" s="156" t="s">
        <v>117</v>
      </c>
      <c r="BK111" s="154"/>
      <c r="BL111" s="154"/>
      <c r="BM111" s="154"/>
    </row>
    <row r="112" s="2" customFormat="1" ht="18" customHeight="1">
      <c r="A112" s="34"/>
      <c r="B112" s="148"/>
      <c r="C112" s="149"/>
      <c r="D112" s="150" t="s">
        <v>121</v>
      </c>
      <c r="E112" s="151"/>
      <c r="F112" s="151"/>
      <c r="G112" s="149"/>
      <c r="H112" s="149"/>
      <c r="I112" s="149"/>
      <c r="J112" s="152">
        <v>0</v>
      </c>
      <c r="K112" s="149"/>
      <c r="L112" s="153"/>
      <c r="M112" s="154"/>
      <c r="N112" s="155" t="s">
        <v>40</v>
      </c>
      <c r="O112" s="154"/>
      <c r="P112" s="154"/>
      <c r="Q112" s="154"/>
      <c r="R112" s="154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54"/>
      <c r="AG112" s="154"/>
      <c r="AH112" s="154"/>
      <c r="AI112" s="154"/>
      <c r="AJ112" s="154"/>
      <c r="AK112" s="154"/>
      <c r="AL112" s="154"/>
      <c r="AM112" s="154"/>
      <c r="AN112" s="154"/>
      <c r="AO112" s="154"/>
      <c r="AP112" s="154"/>
      <c r="AQ112" s="154"/>
      <c r="AR112" s="154"/>
      <c r="AS112" s="154"/>
      <c r="AT112" s="154"/>
      <c r="AU112" s="154"/>
      <c r="AV112" s="154"/>
      <c r="AW112" s="154"/>
      <c r="AX112" s="154"/>
      <c r="AY112" s="156" t="s">
        <v>116</v>
      </c>
      <c r="AZ112" s="154"/>
      <c r="BA112" s="154"/>
      <c r="BB112" s="154"/>
      <c r="BC112" s="154"/>
      <c r="BD112" s="154"/>
      <c r="BE112" s="157">
        <f>IF(N112="základná",J112,0)</f>
        <v>0</v>
      </c>
      <c r="BF112" s="157">
        <f>IF(N112="znížená",J112,0)</f>
        <v>0</v>
      </c>
      <c r="BG112" s="157">
        <f>IF(N112="zákl. prenesená",J112,0)</f>
        <v>0</v>
      </c>
      <c r="BH112" s="157">
        <f>IF(N112="zníž. prenesená",J112,0)</f>
        <v>0</v>
      </c>
      <c r="BI112" s="157">
        <f>IF(N112="nulová",J112,0)</f>
        <v>0</v>
      </c>
      <c r="BJ112" s="156" t="s">
        <v>117</v>
      </c>
      <c r="BK112" s="154"/>
      <c r="BL112" s="154"/>
      <c r="BM112" s="154"/>
    </row>
    <row r="113" s="2" customFormat="1" ht="18" customHeight="1">
      <c r="A113" s="34"/>
      <c r="B113" s="148"/>
      <c r="C113" s="149"/>
      <c r="D113" s="151" t="s">
        <v>122</v>
      </c>
      <c r="E113" s="149"/>
      <c r="F113" s="149"/>
      <c r="G113" s="149"/>
      <c r="H113" s="149"/>
      <c r="I113" s="149"/>
      <c r="J113" s="152">
        <f>ROUND(J30*T113,2)</f>
        <v>0</v>
      </c>
      <c r="K113" s="149"/>
      <c r="L113" s="153"/>
      <c r="M113" s="154"/>
      <c r="N113" s="155" t="s">
        <v>40</v>
      </c>
      <c r="O113" s="154"/>
      <c r="P113" s="154"/>
      <c r="Q113" s="154"/>
      <c r="R113" s="154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  <c r="AT113" s="154"/>
      <c r="AU113" s="154"/>
      <c r="AV113" s="154"/>
      <c r="AW113" s="154"/>
      <c r="AX113" s="154"/>
      <c r="AY113" s="156" t="s">
        <v>123</v>
      </c>
      <c r="AZ113" s="154"/>
      <c r="BA113" s="154"/>
      <c r="BB113" s="154"/>
      <c r="BC113" s="154"/>
      <c r="BD113" s="154"/>
      <c r="BE113" s="157">
        <f>IF(N113="základná",J113,0)</f>
        <v>0</v>
      </c>
      <c r="BF113" s="157">
        <f>IF(N113="znížená",J113,0)</f>
        <v>0</v>
      </c>
      <c r="BG113" s="157">
        <f>IF(N113="zákl. prenesená",J113,0)</f>
        <v>0</v>
      </c>
      <c r="BH113" s="157">
        <f>IF(N113="zníž. prenesená",J113,0)</f>
        <v>0</v>
      </c>
      <c r="BI113" s="157">
        <f>IF(N113="nulová",J113,0)</f>
        <v>0</v>
      </c>
      <c r="BJ113" s="156" t="s">
        <v>117</v>
      </c>
      <c r="BK113" s="154"/>
      <c r="BL113" s="154"/>
      <c r="BM113" s="154"/>
    </row>
    <row r="114" s="2" customFormat="1">
      <c r="A114" s="34"/>
      <c r="B114" s="35"/>
      <c r="C114" s="34"/>
      <c r="D114" s="34"/>
      <c r="E114" s="34"/>
      <c r="F114" s="34"/>
      <c r="G114" s="34"/>
      <c r="H114" s="34"/>
      <c r="I114" s="34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29.28" customHeight="1">
      <c r="A115" s="34"/>
      <c r="B115" s="35"/>
      <c r="C115" s="158" t="s">
        <v>124</v>
      </c>
      <c r="D115" s="127"/>
      <c r="E115" s="127"/>
      <c r="F115" s="127"/>
      <c r="G115" s="127"/>
      <c r="H115" s="127"/>
      <c r="I115" s="127"/>
      <c r="J115" s="159">
        <f>ROUND(J96+J107,2)</f>
        <v>0</v>
      </c>
      <c r="K115" s="127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56"/>
      <c r="C116" s="57"/>
      <c r="D116" s="57"/>
      <c r="E116" s="57"/>
      <c r="F116" s="57"/>
      <c r="G116" s="57"/>
      <c r="H116" s="57"/>
      <c r="I116" s="57"/>
      <c r="J116" s="57"/>
      <c r="K116" s="57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20" s="2" customFormat="1" ht="6.96" customHeight="1">
      <c r="A120" s="34"/>
      <c r="B120" s="58"/>
      <c r="C120" s="59"/>
      <c r="D120" s="59"/>
      <c r="E120" s="59"/>
      <c r="F120" s="59"/>
      <c r="G120" s="59"/>
      <c r="H120" s="59"/>
      <c r="I120" s="59"/>
      <c r="J120" s="59"/>
      <c r="K120" s="59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24.96" customHeight="1">
      <c r="A121" s="34"/>
      <c r="B121" s="35"/>
      <c r="C121" s="19" t="s">
        <v>125</v>
      </c>
      <c r="D121" s="34"/>
      <c r="E121" s="34"/>
      <c r="F121" s="34"/>
      <c r="G121" s="34"/>
      <c r="H121" s="34"/>
      <c r="I121" s="34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6.96" customHeight="1">
      <c r="A122" s="34"/>
      <c r="B122" s="35"/>
      <c r="C122" s="34"/>
      <c r="D122" s="34"/>
      <c r="E122" s="34"/>
      <c r="F122" s="34"/>
      <c r="G122" s="34"/>
      <c r="H122" s="34"/>
      <c r="I122" s="34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2" customHeight="1">
      <c r="A123" s="34"/>
      <c r="B123" s="35"/>
      <c r="C123" s="28" t="s">
        <v>14</v>
      </c>
      <c r="D123" s="34"/>
      <c r="E123" s="34"/>
      <c r="F123" s="34"/>
      <c r="G123" s="34"/>
      <c r="H123" s="34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6.5" customHeight="1">
      <c r="A124" s="34"/>
      <c r="B124" s="35"/>
      <c r="C124" s="34"/>
      <c r="D124" s="34"/>
      <c r="E124" s="117" t="str">
        <f>E7</f>
        <v>Revitalizácia športoveho areálu Slavoj Trebišov</v>
      </c>
      <c r="F124" s="28"/>
      <c r="G124" s="28"/>
      <c r="H124" s="28"/>
      <c r="I124" s="34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2" customHeight="1">
      <c r="A125" s="34"/>
      <c r="B125" s="35"/>
      <c r="C125" s="28" t="s">
        <v>97</v>
      </c>
      <c r="D125" s="34"/>
      <c r="E125" s="34"/>
      <c r="F125" s="34"/>
      <c r="G125" s="34"/>
      <c r="H125" s="34"/>
      <c r="I125" s="34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6.5" customHeight="1">
      <c r="A126" s="34"/>
      <c r="B126" s="35"/>
      <c r="C126" s="34"/>
      <c r="D126" s="34"/>
      <c r="E126" s="63" t="str">
        <f>E9</f>
        <v>02 - SO 02 Ihrisko pre kategoriu U8, U9</v>
      </c>
      <c r="F126" s="34"/>
      <c r="G126" s="34"/>
      <c r="H126" s="34"/>
      <c r="I126" s="34"/>
      <c r="J126" s="34"/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6.96" customHeight="1">
      <c r="A127" s="34"/>
      <c r="B127" s="35"/>
      <c r="C127" s="34"/>
      <c r="D127" s="34"/>
      <c r="E127" s="34"/>
      <c r="F127" s="34"/>
      <c r="G127" s="34"/>
      <c r="H127" s="34"/>
      <c r="I127" s="34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2" customHeight="1">
      <c r="A128" s="34"/>
      <c r="B128" s="35"/>
      <c r="C128" s="28" t="s">
        <v>18</v>
      </c>
      <c r="D128" s="34"/>
      <c r="E128" s="34"/>
      <c r="F128" s="23" t="str">
        <f>F12</f>
        <v xml:space="preserve">Trebišov </v>
      </c>
      <c r="G128" s="34"/>
      <c r="H128" s="34"/>
      <c r="I128" s="28" t="s">
        <v>20</v>
      </c>
      <c r="J128" s="65" t="str">
        <f>IF(J12="","",J12)</f>
        <v>10. 2. 2021</v>
      </c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6.96" customHeight="1">
      <c r="A129" s="34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5.15" customHeight="1">
      <c r="A130" s="34"/>
      <c r="B130" s="35"/>
      <c r="C130" s="28" t="s">
        <v>22</v>
      </c>
      <c r="D130" s="34"/>
      <c r="E130" s="34"/>
      <c r="F130" s="23" t="str">
        <f>E15</f>
        <v xml:space="preserve">Mesto Trebišov </v>
      </c>
      <c r="G130" s="34"/>
      <c r="H130" s="34"/>
      <c r="I130" s="28" t="s">
        <v>28</v>
      </c>
      <c r="J130" s="32" t="str">
        <f>E21</f>
        <v xml:space="preserve"> </v>
      </c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5.15" customHeight="1">
      <c r="A131" s="34"/>
      <c r="B131" s="35"/>
      <c r="C131" s="28" t="s">
        <v>26</v>
      </c>
      <c r="D131" s="34"/>
      <c r="E131" s="34"/>
      <c r="F131" s="23" t="str">
        <f>IF(E18="","",E18)</f>
        <v>Vyplň údaj</v>
      </c>
      <c r="G131" s="34"/>
      <c r="H131" s="34"/>
      <c r="I131" s="28" t="s">
        <v>32</v>
      </c>
      <c r="J131" s="32" t="str">
        <f>E24</f>
        <v xml:space="preserve"> </v>
      </c>
      <c r="K131" s="34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10.32" customHeight="1">
      <c r="A132" s="34"/>
      <c r="B132" s="35"/>
      <c r="C132" s="34"/>
      <c r="D132" s="34"/>
      <c r="E132" s="34"/>
      <c r="F132" s="34"/>
      <c r="G132" s="34"/>
      <c r="H132" s="34"/>
      <c r="I132" s="34"/>
      <c r="J132" s="34"/>
      <c r="K132" s="34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11" customFormat="1" ht="29.28" customHeight="1">
      <c r="A133" s="160"/>
      <c r="B133" s="161"/>
      <c r="C133" s="162" t="s">
        <v>126</v>
      </c>
      <c r="D133" s="163" t="s">
        <v>59</v>
      </c>
      <c r="E133" s="163" t="s">
        <v>55</v>
      </c>
      <c r="F133" s="163" t="s">
        <v>56</v>
      </c>
      <c r="G133" s="163" t="s">
        <v>127</v>
      </c>
      <c r="H133" s="163" t="s">
        <v>128</v>
      </c>
      <c r="I133" s="163" t="s">
        <v>129</v>
      </c>
      <c r="J133" s="164" t="s">
        <v>103</v>
      </c>
      <c r="K133" s="165" t="s">
        <v>130</v>
      </c>
      <c r="L133" s="166"/>
      <c r="M133" s="82" t="s">
        <v>1</v>
      </c>
      <c r="N133" s="83" t="s">
        <v>38</v>
      </c>
      <c r="O133" s="83" t="s">
        <v>131</v>
      </c>
      <c r="P133" s="83" t="s">
        <v>132</v>
      </c>
      <c r="Q133" s="83" t="s">
        <v>133</v>
      </c>
      <c r="R133" s="83" t="s">
        <v>134</v>
      </c>
      <c r="S133" s="83" t="s">
        <v>135</v>
      </c>
      <c r="T133" s="84" t="s">
        <v>136</v>
      </c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</row>
    <row r="134" s="2" customFormat="1" ht="22.8" customHeight="1">
      <c r="A134" s="34"/>
      <c r="B134" s="35"/>
      <c r="C134" s="89" t="s">
        <v>99</v>
      </c>
      <c r="D134" s="34"/>
      <c r="E134" s="34"/>
      <c r="F134" s="34"/>
      <c r="G134" s="34"/>
      <c r="H134" s="34"/>
      <c r="I134" s="34"/>
      <c r="J134" s="167">
        <f>BK134</f>
        <v>0</v>
      </c>
      <c r="K134" s="34"/>
      <c r="L134" s="35"/>
      <c r="M134" s="85"/>
      <c r="N134" s="69"/>
      <c r="O134" s="86"/>
      <c r="P134" s="168">
        <f>P135</f>
        <v>0</v>
      </c>
      <c r="Q134" s="86"/>
      <c r="R134" s="168">
        <f>R135</f>
        <v>284.68018089999998</v>
      </c>
      <c r="S134" s="86"/>
      <c r="T134" s="169">
        <f>T135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T134" s="15" t="s">
        <v>73</v>
      </c>
      <c r="AU134" s="15" t="s">
        <v>105</v>
      </c>
      <c r="BK134" s="170">
        <f>BK135</f>
        <v>0</v>
      </c>
    </row>
    <row r="135" s="12" customFormat="1" ht="25.92" customHeight="1">
      <c r="A135" s="12"/>
      <c r="B135" s="171"/>
      <c r="C135" s="12"/>
      <c r="D135" s="172" t="s">
        <v>73</v>
      </c>
      <c r="E135" s="173" t="s">
        <v>137</v>
      </c>
      <c r="F135" s="173" t="s">
        <v>138</v>
      </c>
      <c r="G135" s="12"/>
      <c r="H135" s="12"/>
      <c r="I135" s="174"/>
      <c r="J135" s="175">
        <f>BK135</f>
        <v>0</v>
      </c>
      <c r="K135" s="12"/>
      <c r="L135" s="171"/>
      <c r="M135" s="176"/>
      <c r="N135" s="177"/>
      <c r="O135" s="177"/>
      <c r="P135" s="178">
        <f>P136+P146+P149+P151+P156+P166+P170</f>
        <v>0</v>
      </c>
      <c r="Q135" s="177"/>
      <c r="R135" s="178">
        <f>R136+R146+R149+R151+R156+R166+R170</f>
        <v>284.68018089999998</v>
      </c>
      <c r="S135" s="177"/>
      <c r="T135" s="179">
        <f>T136+T146+T149+T151+T156+T166+T170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72" t="s">
        <v>82</v>
      </c>
      <c r="AT135" s="180" t="s">
        <v>73</v>
      </c>
      <c r="AU135" s="180" t="s">
        <v>74</v>
      </c>
      <c r="AY135" s="172" t="s">
        <v>139</v>
      </c>
      <c r="BK135" s="181">
        <f>BK136+BK146+BK149+BK151+BK156+BK166+BK170</f>
        <v>0</v>
      </c>
    </row>
    <row r="136" s="12" customFormat="1" ht="22.8" customHeight="1">
      <c r="A136" s="12"/>
      <c r="B136" s="171"/>
      <c r="C136" s="12"/>
      <c r="D136" s="172" t="s">
        <v>73</v>
      </c>
      <c r="E136" s="182" t="s">
        <v>82</v>
      </c>
      <c r="F136" s="182" t="s">
        <v>140</v>
      </c>
      <c r="G136" s="12"/>
      <c r="H136" s="12"/>
      <c r="I136" s="174"/>
      <c r="J136" s="183">
        <f>BK136</f>
        <v>0</v>
      </c>
      <c r="K136" s="12"/>
      <c r="L136" s="171"/>
      <c r="M136" s="176"/>
      <c r="N136" s="177"/>
      <c r="O136" s="177"/>
      <c r="P136" s="178">
        <f>SUM(P137:P145)</f>
        <v>0</v>
      </c>
      <c r="Q136" s="177"/>
      <c r="R136" s="178">
        <f>SUM(R137:R145)</f>
        <v>0</v>
      </c>
      <c r="S136" s="177"/>
      <c r="T136" s="179">
        <f>SUM(T137:T145)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72" t="s">
        <v>82</v>
      </c>
      <c r="AT136" s="180" t="s">
        <v>73</v>
      </c>
      <c r="AU136" s="180" t="s">
        <v>82</v>
      </c>
      <c r="AY136" s="172" t="s">
        <v>139</v>
      </c>
      <c r="BK136" s="181">
        <f>SUM(BK137:BK145)</f>
        <v>0</v>
      </c>
    </row>
    <row r="137" s="2" customFormat="1" ht="21.75" customHeight="1">
      <c r="A137" s="34"/>
      <c r="B137" s="148"/>
      <c r="C137" s="184" t="s">
        <v>82</v>
      </c>
      <c r="D137" s="184" t="s">
        <v>141</v>
      </c>
      <c r="E137" s="185" t="s">
        <v>142</v>
      </c>
      <c r="F137" s="186" t="s">
        <v>143</v>
      </c>
      <c r="G137" s="187" t="s">
        <v>144</v>
      </c>
      <c r="H137" s="188">
        <v>210</v>
      </c>
      <c r="I137" s="189"/>
      <c r="J137" s="188">
        <f>ROUND(I137*H137,3)</f>
        <v>0</v>
      </c>
      <c r="K137" s="190"/>
      <c r="L137" s="35"/>
      <c r="M137" s="191" t="s">
        <v>1</v>
      </c>
      <c r="N137" s="192" t="s">
        <v>40</v>
      </c>
      <c r="O137" s="73"/>
      <c r="P137" s="193">
        <f>O137*H137</f>
        <v>0</v>
      </c>
      <c r="Q137" s="193">
        <v>0</v>
      </c>
      <c r="R137" s="193">
        <f>Q137*H137</f>
        <v>0</v>
      </c>
      <c r="S137" s="193">
        <v>0</v>
      </c>
      <c r="T137" s="194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5" t="s">
        <v>145</v>
      </c>
      <c r="AT137" s="195" t="s">
        <v>141</v>
      </c>
      <c r="AU137" s="195" t="s">
        <v>117</v>
      </c>
      <c r="AY137" s="15" t="s">
        <v>139</v>
      </c>
      <c r="BE137" s="196">
        <f>IF(N137="základná",J137,0)</f>
        <v>0</v>
      </c>
      <c r="BF137" s="196">
        <f>IF(N137="znížená",J137,0)</f>
        <v>0</v>
      </c>
      <c r="BG137" s="196">
        <f>IF(N137="zákl. prenesená",J137,0)</f>
        <v>0</v>
      </c>
      <c r="BH137" s="196">
        <f>IF(N137="zníž. prenesená",J137,0)</f>
        <v>0</v>
      </c>
      <c r="BI137" s="196">
        <f>IF(N137="nulová",J137,0)</f>
        <v>0</v>
      </c>
      <c r="BJ137" s="15" t="s">
        <v>117</v>
      </c>
      <c r="BK137" s="197">
        <f>ROUND(I137*H137,3)</f>
        <v>0</v>
      </c>
      <c r="BL137" s="15" t="s">
        <v>145</v>
      </c>
      <c r="BM137" s="195" t="s">
        <v>146</v>
      </c>
    </row>
    <row r="138" s="2" customFormat="1" ht="21.75" customHeight="1">
      <c r="A138" s="34"/>
      <c r="B138" s="148"/>
      <c r="C138" s="184" t="s">
        <v>117</v>
      </c>
      <c r="D138" s="184" t="s">
        <v>141</v>
      </c>
      <c r="E138" s="185" t="s">
        <v>147</v>
      </c>
      <c r="F138" s="186" t="s">
        <v>148</v>
      </c>
      <c r="G138" s="187" t="s">
        <v>144</v>
      </c>
      <c r="H138" s="188">
        <v>210</v>
      </c>
      <c r="I138" s="189"/>
      <c r="J138" s="188">
        <f>ROUND(I138*H138,3)</f>
        <v>0</v>
      </c>
      <c r="K138" s="190"/>
      <c r="L138" s="35"/>
      <c r="M138" s="191" t="s">
        <v>1</v>
      </c>
      <c r="N138" s="192" t="s">
        <v>40</v>
      </c>
      <c r="O138" s="73"/>
      <c r="P138" s="193">
        <f>O138*H138</f>
        <v>0</v>
      </c>
      <c r="Q138" s="193">
        <v>0</v>
      </c>
      <c r="R138" s="193">
        <f>Q138*H138</f>
        <v>0</v>
      </c>
      <c r="S138" s="193">
        <v>0</v>
      </c>
      <c r="T138" s="194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5" t="s">
        <v>145</v>
      </c>
      <c r="AT138" s="195" t="s">
        <v>141</v>
      </c>
      <c r="AU138" s="195" t="s">
        <v>117</v>
      </c>
      <c r="AY138" s="15" t="s">
        <v>139</v>
      </c>
      <c r="BE138" s="196">
        <f>IF(N138="základná",J138,0)</f>
        <v>0</v>
      </c>
      <c r="BF138" s="196">
        <f>IF(N138="znížená",J138,0)</f>
        <v>0</v>
      </c>
      <c r="BG138" s="196">
        <f>IF(N138="zákl. prenesená",J138,0)</f>
        <v>0</v>
      </c>
      <c r="BH138" s="196">
        <f>IF(N138="zníž. prenesená",J138,0)</f>
        <v>0</v>
      </c>
      <c r="BI138" s="196">
        <f>IF(N138="nulová",J138,0)</f>
        <v>0</v>
      </c>
      <c r="BJ138" s="15" t="s">
        <v>117</v>
      </c>
      <c r="BK138" s="197">
        <f>ROUND(I138*H138,3)</f>
        <v>0</v>
      </c>
      <c r="BL138" s="15" t="s">
        <v>145</v>
      </c>
      <c r="BM138" s="195" t="s">
        <v>149</v>
      </c>
    </row>
    <row r="139" s="2" customFormat="1" ht="21.75" customHeight="1">
      <c r="A139" s="34"/>
      <c r="B139" s="148"/>
      <c r="C139" s="184" t="s">
        <v>150</v>
      </c>
      <c r="D139" s="184" t="s">
        <v>141</v>
      </c>
      <c r="E139" s="185" t="s">
        <v>151</v>
      </c>
      <c r="F139" s="186" t="s">
        <v>152</v>
      </c>
      <c r="G139" s="187" t="s">
        <v>153</v>
      </c>
      <c r="H139" s="188">
        <v>145.91</v>
      </c>
      <c r="I139" s="189"/>
      <c r="J139" s="188">
        <f>ROUND(I139*H139,3)</f>
        <v>0</v>
      </c>
      <c r="K139" s="190"/>
      <c r="L139" s="35"/>
      <c r="M139" s="191" t="s">
        <v>1</v>
      </c>
      <c r="N139" s="192" t="s">
        <v>40</v>
      </c>
      <c r="O139" s="73"/>
      <c r="P139" s="193">
        <f>O139*H139</f>
        <v>0</v>
      </c>
      <c r="Q139" s="193">
        <v>0</v>
      </c>
      <c r="R139" s="193">
        <f>Q139*H139</f>
        <v>0</v>
      </c>
      <c r="S139" s="193">
        <v>0</v>
      </c>
      <c r="T139" s="194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5" t="s">
        <v>145</v>
      </c>
      <c r="AT139" s="195" t="s">
        <v>141</v>
      </c>
      <c r="AU139" s="195" t="s">
        <v>117</v>
      </c>
      <c r="AY139" s="15" t="s">
        <v>139</v>
      </c>
      <c r="BE139" s="196">
        <f>IF(N139="základná",J139,0)</f>
        <v>0</v>
      </c>
      <c r="BF139" s="196">
        <f>IF(N139="znížená",J139,0)</f>
        <v>0</v>
      </c>
      <c r="BG139" s="196">
        <f>IF(N139="zákl. prenesená",J139,0)</f>
        <v>0</v>
      </c>
      <c r="BH139" s="196">
        <f>IF(N139="zníž. prenesená",J139,0)</f>
        <v>0</v>
      </c>
      <c r="BI139" s="196">
        <f>IF(N139="nulová",J139,0)</f>
        <v>0</v>
      </c>
      <c r="BJ139" s="15" t="s">
        <v>117</v>
      </c>
      <c r="BK139" s="197">
        <f>ROUND(I139*H139,3)</f>
        <v>0</v>
      </c>
      <c r="BL139" s="15" t="s">
        <v>145</v>
      </c>
      <c r="BM139" s="195" t="s">
        <v>154</v>
      </c>
    </row>
    <row r="140" s="2" customFormat="1" ht="16.5" customHeight="1">
      <c r="A140" s="34"/>
      <c r="B140" s="148"/>
      <c r="C140" s="184" t="s">
        <v>145</v>
      </c>
      <c r="D140" s="184" t="s">
        <v>141</v>
      </c>
      <c r="E140" s="185" t="s">
        <v>258</v>
      </c>
      <c r="F140" s="186" t="s">
        <v>259</v>
      </c>
      <c r="G140" s="187" t="s">
        <v>144</v>
      </c>
      <c r="H140" s="188">
        <v>6</v>
      </c>
      <c r="I140" s="189"/>
      <c r="J140" s="188">
        <f>ROUND(I140*H140,3)</f>
        <v>0</v>
      </c>
      <c r="K140" s="190"/>
      <c r="L140" s="35"/>
      <c r="M140" s="191" t="s">
        <v>1</v>
      </c>
      <c r="N140" s="192" t="s">
        <v>40</v>
      </c>
      <c r="O140" s="73"/>
      <c r="P140" s="193">
        <f>O140*H140</f>
        <v>0</v>
      </c>
      <c r="Q140" s="193">
        <v>0</v>
      </c>
      <c r="R140" s="193">
        <f>Q140*H140</f>
        <v>0</v>
      </c>
      <c r="S140" s="193">
        <v>0</v>
      </c>
      <c r="T140" s="194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5" t="s">
        <v>145</v>
      </c>
      <c r="AT140" s="195" t="s">
        <v>141</v>
      </c>
      <c r="AU140" s="195" t="s">
        <v>117</v>
      </c>
      <c r="AY140" s="15" t="s">
        <v>139</v>
      </c>
      <c r="BE140" s="196">
        <f>IF(N140="základná",J140,0)</f>
        <v>0</v>
      </c>
      <c r="BF140" s="196">
        <f>IF(N140="znížená",J140,0)</f>
        <v>0</v>
      </c>
      <c r="BG140" s="196">
        <f>IF(N140="zákl. prenesená",J140,0)</f>
        <v>0</v>
      </c>
      <c r="BH140" s="196">
        <f>IF(N140="zníž. prenesená",J140,0)</f>
        <v>0</v>
      </c>
      <c r="BI140" s="196">
        <f>IF(N140="nulová",J140,0)</f>
        <v>0</v>
      </c>
      <c r="BJ140" s="15" t="s">
        <v>117</v>
      </c>
      <c r="BK140" s="197">
        <f>ROUND(I140*H140,3)</f>
        <v>0</v>
      </c>
      <c r="BL140" s="15" t="s">
        <v>145</v>
      </c>
      <c r="BM140" s="195" t="s">
        <v>260</v>
      </c>
    </row>
    <row r="141" s="2" customFormat="1" ht="21.75" customHeight="1">
      <c r="A141" s="34"/>
      <c r="B141" s="148"/>
      <c r="C141" s="184" t="s">
        <v>158</v>
      </c>
      <c r="D141" s="184" t="s">
        <v>141</v>
      </c>
      <c r="E141" s="185" t="s">
        <v>261</v>
      </c>
      <c r="F141" s="186" t="s">
        <v>262</v>
      </c>
      <c r="G141" s="187" t="s">
        <v>144</v>
      </c>
      <c r="H141" s="188">
        <v>6</v>
      </c>
      <c r="I141" s="189"/>
      <c r="J141" s="188">
        <f>ROUND(I141*H141,3)</f>
        <v>0</v>
      </c>
      <c r="K141" s="190"/>
      <c r="L141" s="35"/>
      <c r="M141" s="191" t="s">
        <v>1</v>
      </c>
      <c r="N141" s="192" t="s">
        <v>40</v>
      </c>
      <c r="O141" s="73"/>
      <c r="P141" s="193">
        <f>O141*H141</f>
        <v>0</v>
      </c>
      <c r="Q141" s="193">
        <v>0</v>
      </c>
      <c r="R141" s="193">
        <f>Q141*H141</f>
        <v>0</v>
      </c>
      <c r="S141" s="193">
        <v>0</v>
      </c>
      <c r="T141" s="194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5" t="s">
        <v>145</v>
      </c>
      <c r="AT141" s="195" t="s">
        <v>141</v>
      </c>
      <c r="AU141" s="195" t="s">
        <v>117</v>
      </c>
      <c r="AY141" s="15" t="s">
        <v>139</v>
      </c>
      <c r="BE141" s="196">
        <f>IF(N141="základná",J141,0)</f>
        <v>0</v>
      </c>
      <c r="BF141" s="196">
        <f>IF(N141="znížená",J141,0)</f>
        <v>0</v>
      </c>
      <c r="BG141" s="196">
        <f>IF(N141="zákl. prenesená",J141,0)</f>
        <v>0</v>
      </c>
      <c r="BH141" s="196">
        <f>IF(N141="zníž. prenesená",J141,0)</f>
        <v>0</v>
      </c>
      <c r="BI141" s="196">
        <f>IF(N141="nulová",J141,0)</f>
        <v>0</v>
      </c>
      <c r="BJ141" s="15" t="s">
        <v>117</v>
      </c>
      <c r="BK141" s="197">
        <f>ROUND(I141*H141,3)</f>
        <v>0</v>
      </c>
      <c r="BL141" s="15" t="s">
        <v>145</v>
      </c>
      <c r="BM141" s="195" t="s">
        <v>263</v>
      </c>
    </row>
    <row r="142" s="2" customFormat="1" ht="33" customHeight="1">
      <c r="A142" s="34"/>
      <c r="B142" s="148"/>
      <c r="C142" s="184" t="s">
        <v>162</v>
      </c>
      <c r="D142" s="184" t="s">
        <v>141</v>
      </c>
      <c r="E142" s="185" t="s">
        <v>155</v>
      </c>
      <c r="F142" s="186" t="s">
        <v>156</v>
      </c>
      <c r="G142" s="187" t="s">
        <v>144</v>
      </c>
      <c r="H142" s="188">
        <v>210</v>
      </c>
      <c r="I142" s="189"/>
      <c r="J142" s="188">
        <f>ROUND(I142*H142,3)</f>
        <v>0</v>
      </c>
      <c r="K142" s="190"/>
      <c r="L142" s="35"/>
      <c r="M142" s="191" t="s">
        <v>1</v>
      </c>
      <c r="N142" s="192" t="s">
        <v>40</v>
      </c>
      <c r="O142" s="73"/>
      <c r="P142" s="193">
        <f>O142*H142</f>
        <v>0</v>
      </c>
      <c r="Q142" s="193">
        <v>0</v>
      </c>
      <c r="R142" s="193">
        <f>Q142*H142</f>
        <v>0</v>
      </c>
      <c r="S142" s="193">
        <v>0</v>
      </c>
      <c r="T142" s="194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5" t="s">
        <v>145</v>
      </c>
      <c r="AT142" s="195" t="s">
        <v>141</v>
      </c>
      <c r="AU142" s="195" t="s">
        <v>117</v>
      </c>
      <c r="AY142" s="15" t="s">
        <v>139</v>
      </c>
      <c r="BE142" s="196">
        <f>IF(N142="základná",J142,0)</f>
        <v>0</v>
      </c>
      <c r="BF142" s="196">
        <f>IF(N142="znížená",J142,0)</f>
        <v>0</v>
      </c>
      <c r="BG142" s="196">
        <f>IF(N142="zákl. prenesená",J142,0)</f>
        <v>0</v>
      </c>
      <c r="BH142" s="196">
        <f>IF(N142="zníž. prenesená",J142,0)</f>
        <v>0</v>
      </c>
      <c r="BI142" s="196">
        <f>IF(N142="nulová",J142,0)</f>
        <v>0</v>
      </c>
      <c r="BJ142" s="15" t="s">
        <v>117</v>
      </c>
      <c r="BK142" s="197">
        <f>ROUND(I142*H142,3)</f>
        <v>0</v>
      </c>
      <c r="BL142" s="15" t="s">
        <v>145</v>
      </c>
      <c r="BM142" s="195" t="s">
        <v>264</v>
      </c>
    </row>
    <row r="143" s="2" customFormat="1" ht="21.75" customHeight="1">
      <c r="A143" s="34"/>
      <c r="B143" s="148"/>
      <c r="C143" s="184" t="s">
        <v>167</v>
      </c>
      <c r="D143" s="184" t="s">
        <v>141</v>
      </c>
      <c r="E143" s="185" t="s">
        <v>159</v>
      </c>
      <c r="F143" s="186" t="s">
        <v>160</v>
      </c>
      <c r="G143" s="187" t="s">
        <v>153</v>
      </c>
      <c r="H143" s="188">
        <v>145.91</v>
      </c>
      <c r="I143" s="189"/>
      <c r="J143" s="188">
        <f>ROUND(I143*H143,3)</f>
        <v>0</v>
      </c>
      <c r="K143" s="190"/>
      <c r="L143" s="35"/>
      <c r="M143" s="191" t="s">
        <v>1</v>
      </c>
      <c r="N143" s="192" t="s">
        <v>40</v>
      </c>
      <c r="O143" s="73"/>
      <c r="P143" s="193">
        <f>O143*H143</f>
        <v>0</v>
      </c>
      <c r="Q143" s="193">
        <v>0</v>
      </c>
      <c r="R143" s="193">
        <f>Q143*H143</f>
        <v>0</v>
      </c>
      <c r="S143" s="193">
        <v>0</v>
      </c>
      <c r="T143" s="194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5" t="s">
        <v>145</v>
      </c>
      <c r="AT143" s="195" t="s">
        <v>141</v>
      </c>
      <c r="AU143" s="195" t="s">
        <v>117</v>
      </c>
      <c r="AY143" s="15" t="s">
        <v>139</v>
      </c>
      <c r="BE143" s="196">
        <f>IF(N143="základná",J143,0)</f>
        <v>0</v>
      </c>
      <c r="BF143" s="196">
        <f>IF(N143="znížená",J143,0)</f>
        <v>0</v>
      </c>
      <c r="BG143" s="196">
        <f>IF(N143="zákl. prenesená",J143,0)</f>
        <v>0</v>
      </c>
      <c r="BH143" s="196">
        <f>IF(N143="zníž. prenesená",J143,0)</f>
        <v>0</v>
      </c>
      <c r="BI143" s="196">
        <f>IF(N143="nulová",J143,0)</f>
        <v>0</v>
      </c>
      <c r="BJ143" s="15" t="s">
        <v>117</v>
      </c>
      <c r="BK143" s="197">
        <f>ROUND(I143*H143,3)</f>
        <v>0</v>
      </c>
      <c r="BL143" s="15" t="s">
        <v>145</v>
      </c>
      <c r="BM143" s="195" t="s">
        <v>161</v>
      </c>
    </row>
    <row r="144" s="2" customFormat="1" ht="21.75" customHeight="1">
      <c r="A144" s="34"/>
      <c r="B144" s="148"/>
      <c r="C144" s="184" t="s">
        <v>172</v>
      </c>
      <c r="D144" s="184" t="s">
        <v>141</v>
      </c>
      <c r="E144" s="185" t="s">
        <v>163</v>
      </c>
      <c r="F144" s="186" t="s">
        <v>164</v>
      </c>
      <c r="G144" s="187" t="s">
        <v>165</v>
      </c>
      <c r="H144" s="188">
        <v>600</v>
      </c>
      <c r="I144" s="189"/>
      <c r="J144" s="188">
        <f>ROUND(I144*H144,3)</f>
        <v>0</v>
      </c>
      <c r="K144" s="190"/>
      <c r="L144" s="35"/>
      <c r="M144" s="191" t="s">
        <v>1</v>
      </c>
      <c r="N144" s="192" t="s">
        <v>40</v>
      </c>
      <c r="O144" s="73"/>
      <c r="P144" s="193">
        <f>O144*H144</f>
        <v>0</v>
      </c>
      <c r="Q144" s="193">
        <v>0</v>
      </c>
      <c r="R144" s="193">
        <f>Q144*H144</f>
        <v>0</v>
      </c>
      <c r="S144" s="193">
        <v>0</v>
      </c>
      <c r="T144" s="194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5" t="s">
        <v>145</v>
      </c>
      <c r="AT144" s="195" t="s">
        <v>141</v>
      </c>
      <c r="AU144" s="195" t="s">
        <v>117</v>
      </c>
      <c r="AY144" s="15" t="s">
        <v>139</v>
      </c>
      <c r="BE144" s="196">
        <f>IF(N144="základná",J144,0)</f>
        <v>0</v>
      </c>
      <c r="BF144" s="196">
        <f>IF(N144="znížená",J144,0)</f>
        <v>0</v>
      </c>
      <c r="BG144" s="196">
        <f>IF(N144="zákl. prenesená",J144,0)</f>
        <v>0</v>
      </c>
      <c r="BH144" s="196">
        <f>IF(N144="zníž. prenesená",J144,0)</f>
        <v>0</v>
      </c>
      <c r="BI144" s="196">
        <f>IF(N144="nulová",J144,0)</f>
        <v>0</v>
      </c>
      <c r="BJ144" s="15" t="s">
        <v>117</v>
      </c>
      <c r="BK144" s="197">
        <f>ROUND(I144*H144,3)</f>
        <v>0</v>
      </c>
      <c r="BL144" s="15" t="s">
        <v>145</v>
      </c>
      <c r="BM144" s="195" t="s">
        <v>166</v>
      </c>
    </row>
    <row r="145" s="2" customFormat="1" ht="21.75" customHeight="1">
      <c r="A145" s="34"/>
      <c r="B145" s="148"/>
      <c r="C145" s="184" t="s">
        <v>176</v>
      </c>
      <c r="D145" s="184" t="s">
        <v>141</v>
      </c>
      <c r="E145" s="185" t="s">
        <v>168</v>
      </c>
      <c r="F145" s="186" t="s">
        <v>169</v>
      </c>
      <c r="G145" s="187" t="s">
        <v>165</v>
      </c>
      <c r="H145" s="188">
        <v>600</v>
      </c>
      <c r="I145" s="189"/>
      <c r="J145" s="188">
        <f>ROUND(I145*H145,3)</f>
        <v>0</v>
      </c>
      <c r="K145" s="190"/>
      <c r="L145" s="35"/>
      <c r="M145" s="191" t="s">
        <v>1</v>
      </c>
      <c r="N145" s="192" t="s">
        <v>40</v>
      </c>
      <c r="O145" s="73"/>
      <c r="P145" s="193">
        <f>O145*H145</f>
        <v>0</v>
      </c>
      <c r="Q145" s="193">
        <v>0</v>
      </c>
      <c r="R145" s="193">
        <f>Q145*H145</f>
        <v>0</v>
      </c>
      <c r="S145" s="193">
        <v>0</v>
      </c>
      <c r="T145" s="194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5" t="s">
        <v>145</v>
      </c>
      <c r="AT145" s="195" t="s">
        <v>141</v>
      </c>
      <c r="AU145" s="195" t="s">
        <v>117</v>
      </c>
      <c r="AY145" s="15" t="s">
        <v>139</v>
      </c>
      <c r="BE145" s="196">
        <f>IF(N145="základná",J145,0)</f>
        <v>0</v>
      </c>
      <c r="BF145" s="196">
        <f>IF(N145="znížená",J145,0)</f>
        <v>0</v>
      </c>
      <c r="BG145" s="196">
        <f>IF(N145="zákl. prenesená",J145,0)</f>
        <v>0</v>
      </c>
      <c r="BH145" s="196">
        <f>IF(N145="zníž. prenesená",J145,0)</f>
        <v>0</v>
      </c>
      <c r="BI145" s="196">
        <f>IF(N145="nulová",J145,0)</f>
        <v>0</v>
      </c>
      <c r="BJ145" s="15" t="s">
        <v>117</v>
      </c>
      <c r="BK145" s="197">
        <f>ROUND(I145*H145,3)</f>
        <v>0</v>
      </c>
      <c r="BL145" s="15" t="s">
        <v>145</v>
      </c>
      <c r="BM145" s="195" t="s">
        <v>170</v>
      </c>
    </row>
    <row r="146" s="12" customFormat="1" ht="22.8" customHeight="1">
      <c r="A146" s="12"/>
      <c r="B146" s="171"/>
      <c r="C146" s="12"/>
      <c r="D146" s="172" t="s">
        <v>73</v>
      </c>
      <c r="E146" s="182" t="s">
        <v>117</v>
      </c>
      <c r="F146" s="182" t="s">
        <v>171</v>
      </c>
      <c r="G146" s="12"/>
      <c r="H146" s="12"/>
      <c r="I146" s="174"/>
      <c r="J146" s="183">
        <f>BK146</f>
        <v>0</v>
      </c>
      <c r="K146" s="12"/>
      <c r="L146" s="171"/>
      <c r="M146" s="176"/>
      <c r="N146" s="177"/>
      <c r="O146" s="177"/>
      <c r="P146" s="178">
        <f>SUM(P147:P148)</f>
        <v>0</v>
      </c>
      <c r="Q146" s="177"/>
      <c r="R146" s="178">
        <f>SUM(R147:R148)</f>
        <v>0.0098746000000000007</v>
      </c>
      <c r="S146" s="177"/>
      <c r="T146" s="179">
        <f>SUM(T147:T148)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72" t="s">
        <v>82</v>
      </c>
      <c r="AT146" s="180" t="s">
        <v>73</v>
      </c>
      <c r="AU146" s="180" t="s">
        <v>82</v>
      </c>
      <c r="AY146" s="172" t="s">
        <v>139</v>
      </c>
      <c r="BK146" s="181">
        <f>SUM(BK147:BK148)</f>
        <v>0</v>
      </c>
    </row>
    <row r="147" s="2" customFormat="1" ht="21.75" customHeight="1">
      <c r="A147" s="34"/>
      <c r="B147" s="148"/>
      <c r="C147" s="184" t="s">
        <v>181</v>
      </c>
      <c r="D147" s="184" t="s">
        <v>141</v>
      </c>
      <c r="E147" s="185" t="s">
        <v>173</v>
      </c>
      <c r="F147" s="186" t="s">
        <v>174</v>
      </c>
      <c r="G147" s="187" t="s">
        <v>153</v>
      </c>
      <c r="H147" s="188">
        <v>117.91</v>
      </c>
      <c r="I147" s="189"/>
      <c r="J147" s="188">
        <f>ROUND(I147*H147,3)</f>
        <v>0</v>
      </c>
      <c r="K147" s="190"/>
      <c r="L147" s="35"/>
      <c r="M147" s="191" t="s">
        <v>1</v>
      </c>
      <c r="N147" s="192" t="s">
        <v>40</v>
      </c>
      <c r="O147" s="73"/>
      <c r="P147" s="193">
        <f>O147*H147</f>
        <v>0</v>
      </c>
      <c r="Q147" s="193">
        <v>6.0000000000000002E-05</v>
      </c>
      <c r="R147" s="193">
        <f>Q147*H147</f>
        <v>0.0070746000000000003</v>
      </c>
      <c r="S147" s="193">
        <v>0</v>
      </c>
      <c r="T147" s="194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5" t="s">
        <v>145</v>
      </c>
      <c r="AT147" s="195" t="s">
        <v>141</v>
      </c>
      <c r="AU147" s="195" t="s">
        <v>117</v>
      </c>
      <c r="AY147" s="15" t="s">
        <v>139</v>
      </c>
      <c r="BE147" s="196">
        <f>IF(N147="základná",J147,0)</f>
        <v>0</v>
      </c>
      <c r="BF147" s="196">
        <f>IF(N147="znížená",J147,0)</f>
        <v>0</v>
      </c>
      <c r="BG147" s="196">
        <f>IF(N147="zákl. prenesená",J147,0)</f>
        <v>0</v>
      </c>
      <c r="BH147" s="196">
        <f>IF(N147="zníž. prenesená",J147,0)</f>
        <v>0</v>
      </c>
      <c r="BI147" s="196">
        <f>IF(N147="nulová",J147,0)</f>
        <v>0</v>
      </c>
      <c r="BJ147" s="15" t="s">
        <v>117</v>
      </c>
      <c r="BK147" s="197">
        <f>ROUND(I147*H147,3)</f>
        <v>0</v>
      </c>
      <c r="BL147" s="15" t="s">
        <v>145</v>
      </c>
      <c r="BM147" s="195" t="s">
        <v>175</v>
      </c>
    </row>
    <row r="148" s="2" customFormat="1" ht="21.75" customHeight="1">
      <c r="A148" s="34"/>
      <c r="B148" s="148"/>
      <c r="C148" s="184" t="s">
        <v>186</v>
      </c>
      <c r="D148" s="184" t="s">
        <v>141</v>
      </c>
      <c r="E148" s="185" t="s">
        <v>177</v>
      </c>
      <c r="F148" s="186" t="s">
        <v>178</v>
      </c>
      <c r="G148" s="187" t="s">
        <v>153</v>
      </c>
      <c r="H148" s="188">
        <v>28</v>
      </c>
      <c r="I148" s="189"/>
      <c r="J148" s="188">
        <f>ROUND(I148*H148,3)</f>
        <v>0</v>
      </c>
      <c r="K148" s="190"/>
      <c r="L148" s="35"/>
      <c r="M148" s="191" t="s">
        <v>1</v>
      </c>
      <c r="N148" s="192" t="s">
        <v>40</v>
      </c>
      <c r="O148" s="73"/>
      <c r="P148" s="193">
        <f>O148*H148</f>
        <v>0</v>
      </c>
      <c r="Q148" s="193">
        <v>0.00010000000000000001</v>
      </c>
      <c r="R148" s="193">
        <f>Q148*H148</f>
        <v>0.0028</v>
      </c>
      <c r="S148" s="193">
        <v>0</v>
      </c>
      <c r="T148" s="194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5" t="s">
        <v>145</v>
      </c>
      <c r="AT148" s="195" t="s">
        <v>141</v>
      </c>
      <c r="AU148" s="195" t="s">
        <v>117</v>
      </c>
      <c r="AY148" s="15" t="s">
        <v>139</v>
      </c>
      <c r="BE148" s="196">
        <f>IF(N148="základná",J148,0)</f>
        <v>0</v>
      </c>
      <c r="BF148" s="196">
        <f>IF(N148="znížená",J148,0)</f>
        <v>0</v>
      </c>
      <c r="BG148" s="196">
        <f>IF(N148="zákl. prenesená",J148,0)</f>
        <v>0</v>
      </c>
      <c r="BH148" s="196">
        <f>IF(N148="zníž. prenesená",J148,0)</f>
        <v>0</v>
      </c>
      <c r="BI148" s="196">
        <f>IF(N148="nulová",J148,0)</f>
        <v>0</v>
      </c>
      <c r="BJ148" s="15" t="s">
        <v>117</v>
      </c>
      <c r="BK148" s="197">
        <f>ROUND(I148*H148,3)</f>
        <v>0</v>
      </c>
      <c r="BL148" s="15" t="s">
        <v>145</v>
      </c>
      <c r="BM148" s="195" t="s">
        <v>179</v>
      </c>
    </row>
    <row r="149" s="12" customFormat="1" ht="22.8" customHeight="1">
      <c r="A149" s="12"/>
      <c r="B149" s="171"/>
      <c r="C149" s="12"/>
      <c r="D149" s="172" t="s">
        <v>73</v>
      </c>
      <c r="E149" s="182" t="s">
        <v>145</v>
      </c>
      <c r="F149" s="182" t="s">
        <v>180</v>
      </c>
      <c r="G149" s="12"/>
      <c r="H149" s="12"/>
      <c r="I149" s="174"/>
      <c r="J149" s="183">
        <f>BK149</f>
        <v>0</v>
      </c>
      <c r="K149" s="12"/>
      <c r="L149" s="171"/>
      <c r="M149" s="176"/>
      <c r="N149" s="177"/>
      <c r="O149" s="177"/>
      <c r="P149" s="178">
        <f>P150</f>
        <v>0</v>
      </c>
      <c r="Q149" s="177"/>
      <c r="R149" s="178">
        <f>R150</f>
        <v>12.4096455</v>
      </c>
      <c r="S149" s="177"/>
      <c r="T149" s="179">
        <f>T150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72" t="s">
        <v>82</v>
      </c>
      <c r="AT149" s="180" t="s">
        <v>73</v>
      </c>
      <c r="AU149" s="180" t="s">
        <v>82</v>
      </c>
      <c r="AY149" s="172" t="s">
        <v>139</v>
      </c>
      <c r="BK149" s="181">
        <f>BK150</f>
        <v>0</v>
      </c>
    </row>
    <row r="150" s="2" customFormat="1" ht="21.75" customHeight="1">
      <c r="A150" s="34"/>
      <c r="B150" s="148"/>
      <c r="C150" s="184" t="s">
        <v>190</v>
      </c>
      <c r="D150" s="184" t="s">
        <v>141</v>
      </c>
      <c r="E150" s="185" t="s">
        <v>182</v>
      </c>
      <c r="F150" s="186" t="s">
        <v>183</v>
      </c>
      <c r="G150" s="187" t="s">
        <v>153</v>
      </c>
      <c r="H150" s="188">
        <v>145.91</v>
      </c>
      <c r="I150" s="189"/>
      <c r="J150" s="188">
        <f>ROUND(I150*H150,3)</f>
        <v>0</v>
      </c>
      <c r="K150" s="190"/>
      <c r="L150" s="35"/>
      <c r="M150" s="191" t="s">
        <v>1</v>
      </c>
      <c r="N150" s="192" t="s">
        <v>40</v>
      </c>
      <c r="O150" s="73"/>
      <c r="P150" s="193">
        <f>O150*H150</f>
        <v>0</v>
      </c>
      <c r="Q150" s="193">
        <v>0.085050000000000001</v>
      </c>
      <c r="R150" s="193">
        <f>Q150*H150</f>
        <v>12.4096455</v>
      </c>
      <c r="S150" s="193">
        <v>0</v>
      </c>
      <c r="T150" s="194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5" t="s">
        <v>145</v>
      </c>
      <c r="AT150" s="195" t="s">
        <v>141</v>
      </c>
      <c r="AU150" s="195" t="s">
        <v>117</v>
      </c>
      <c r="AY150" s="15" t="s">
        <v>139</v>
      </c>
      <c r="BE150" s="196">
        <f>IF(N150="základná",J150,0)</f>
        <v>0</v>
      </c>
      <c r="BF150" s="196">
        <f>IF(N150="znížená",J150,0)</f>
        <v>0</v>
      </c>
      <c r="BG150" s="196">
        <f>IF(N150="zákl. prenesená",J150,0)</f>
        <v>0</v>
      </c>
      <c r="BH150" s="196">
        <f>IF(N150="zníž. prenesená",J150,0)</f>
        <v>0</v>
      </c>
      <c r="BI150" s="196">
        <f>IF(N150="nulová",J150,0)</f>
        <v>0</v>
      </c>
      <c r="BJ150" s="15" t="s">
        <v>117</v>
      </c>
      <c r="BK150" s="197">
        <f>ROUND(I150*H150,3)</f>
        <v>0</v>
      </c>
      <c r="BL150" s="15" t="s">
        <v>145</v>
      </c>
      <c r="BM150" s="195" t="s">
        <v>184</v>
      </c>
    </row>
    <row r="151" s="12" customFormat="1" ht="22.8" customHeight="1">
      <c r="A151" s="12"/>
      <c r="B151" s="171"/>
      <c r="C151" s="12"/>
      <c r="D151" s="172" t="s">
        <v>73</v>
      </c>
      <c r="E151" s="182" t="s">
        <v>158</v>
      </c>
      <c r="F151" s="182" t="s">
        <v>185</v>
      </c>
      <c r="G151" s="12"/>
      <c r="H151" s="12"/>
      <c r="I151" s="174"/>
      <c r="J151" s="183">
        <f>BK151</f>
        <v>0</v>
      </c>
      <c r="K151" s="12"/>
      <c r="L151" s="171"/>
      <c r="M151" s="176"/>
      <c r="N151" s="177"/>
      <c r="O151" s="177"/>
      <c r="P151" s="178">
        <f>SUM(P152:P155)</f>
        <v>0</v>
      </c>
      <c r="Q151" s="177"/>
      <c r="R151" s="178">
        <f>SUM(R152:R155)</f>
        <v>241.31999999999999</v>
      </c>
      <c r="S151" s="177"/>
      <c r="T151" s="179">
        <f>SUM(T152:T155)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72" t="s">
        <v>82</v>
      </c>
      <c r="AT151" s="180" t="s">
        <v>73</v>
      </c>
      <c r="AU151" s="180" t="s">
        <v>82</v>
      </c>
      <c r="AY151" s="172" t="s">
        <v>139</v>
      </c>
      <c r="BK151" s="181">
        <f>SUM(BK152:BK155)</f>
        <v>0</v>
      </c>
    </row>
    <row r="152" s="2" customFormat="1" ht="21.75" customHeight="1">
      <c r="A152" s="34"/>
      <c r="B152" s="148"/>
      <c r="C152" s="184" t="s">
        <v>196</v>
      </c>
      <c r="D152" s="184" t="s">
        <v>141</v>
      </c>
      <c r="E152" s="185" t="s">
        <v>187</v>
      </c>
      <c r="F152" s="186" t="s">
        <v>188</v>
      </c>
      <c r="G152" s="187" t="s">
        <v>165</v>
      </c>
      <c r="H152" s="188">
        <v>600</v>
      </c>
      <c r="I152" s="189"/>
      <c r="J152" s="188">
        <f>ROUND(I152*H152,3)</f>
        <v>0</v>
      </c>
      <c r="K152" s="190"/>
      <c r="L152" s="35"/>
      <c r="M152" s="191" t="s">
        <v>1</v>
      </c>
      <c r="N152" s="192" t="s">
        <v>40</v>
      </c>
      <c r="O152" s="73"/>
      <c r="P152" s="193">
        <f>O152*H152</f>
        <v>0</v>
      </c>
      <c r="Q152" s="193">
        <v>0</v>
      </c>
      <c r="R152" s="193">
        <f>Q152*H152</f>
        <v>0</v>
      </c>
      <c r="S152" s="193">
        <v>0</v>
      </c>
      <c r="T152" s="194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5" t="s">
        <v>145</v>
      </c>
      <c r="AT152" s="195" t="s">
        <v>141</v>
      </c>
      <c r="AU152" s="195" t="s">
        <v>117</v>
      </c>
      <c r="AY152" s="15" t="s">
        <v>139</v>
      </c>
      <c r="BE152" s="196">
        <f>IF(N152="základná",J152,0)</f>
        <v>0</v>
      </c>
      <c r="BF152" s="196">
        <f>IF(N152="znížená",J152,0)</f>
        <v>0</v>
      </c>
      <c r="BG152" s="196">
        <f>IF(N152="zákl. prenesená",J152,0)</f>
        <v>0</v>
      </c>
      <c r="BH152" s="196">
        <f>IF(N152="zníž. prenesená",J152,0)</f>
        <v>0</v>
      </c>
      <c r="BI152" s="196">
        <f>IF(N152="nulová",J152,0)</f>
        <v>0</v>
      </c>
      <c r="BJ152" s="15" t="s">
        <v>117</v>
      </c>
      <c r="BK152" s="197">
        <f>ROUND(I152*H152,3)</f>
        <v>0</v>
      </c>
      <c r="BL152" s="15" t="s">
        <v>145</v>
      </c>
      <c r="BM152" s="195" t="s">
        <v>189</v>
      </c>
    </row>
    <row r="153" s="2" customFormat="1" ht="21.75" customHeight="1">
      <c r="A153" s="34"/>
      <c r="B153" s="148"/>
      <c r="C153" s="198" t="s">
        <v>200</v>
      </c>
      <c r="D153" s="198" t="s">
        <v>191</v>
      </c>
      <c r="E153" s="199" t="s">
        <v>192</v>
      </c>
      <c r="F153" s="200" t="s">
        <v>193</v>
      </c>
      <c r="G153" s="201" t="s">
        <v>194</v>
      </c>
      <c r="H153" s="202">
        <v>120</v>
      </c>
      <c r="I153" s="203"/>
      <c r="J153" s="202">
        <f>ROUND(I153*H153,3)</f>
        <v>0</v>
      </c>
      <c r="K153" s="204"/>
      <c r="L153" s="205"/>
      <c r="M153" s="206" t="s">
        <v>1</v>
      </c>
      <c r="N153" s="207" t="s">
        <v>40</v>
      </c>
      <c r="O153" s="73"/>
      <c r="P153" s="193">
        <f>O153*H153</f>
        <v>0</v>
      </c>
      <c r="Q153" s="193">
        <v>0.025000000000000001</v>
      </c>
      <c r="R153" s="193">
        <f>Q153*H153</f>
        <v>3</v>
      </c>
      <c r="S153" s="193">
        <v>0</v>
      </c>
      <c r="T153" s="194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5" t="s">
        <v>172</v>
      </c>
      <c r="AT153" s="195" t="s">
        <v>191</v>
      </c>
      <c r="AU153" s="195" t="s">
        <v>117</v>
      </c>
      <c r="AY153" s="15" t="s">
        <v>139</v>
      </c>
      <c r="BE153" s="196">
        <f>IF(N153="základná",J153,0)</f>
        <v>0</v>
      </c>
      <c r="BF153" s="196">
        <f>IF(N153="znížená",J153,0)</f>
        <v>0</v>
      </c>
      <c r="BG153" s="196">
        <f>IF(N153="zákl. prenesená",J153,0)</f>
        <v>0</v>
      </c>
      <c r="BH153" s="196">
        <f>IF(N153="zníž. prenesená",J153,0)</f>
        <v>0</v>
      </c>
      <c r="BI153" s="196">
        <f>IF(N153="nulová",J153,0)</f>
        <v>0</v>
      </c>
      <c r="BJ153" s="15" t="s">
        <v>117</v>
      </c>
      <c r="BK153" s="197">
        <f>ROUND(I153*H153,3)</f>
        <v>0</v>
      </c>
      <c r="BL153" s="15" t="s">
        <v>145</v>
      </c>
      <c r="BM153" s="195" t="s">
        <v>195</v>
      </c>
    </row>
    <row r="154" s="2" customFormat="1" ht="33" customHeight="1">
      <c r="A154" s="34"/>
      <c r="B154" s="148"/>
      <c r="C154" s="184" t="s">
        <v>205</v>
      </c>
      <c r="D154" s="184" t="s">
        <v>141</v>
      </c>
      <c r="E154" s="185" t="s">
        <v>197</v>
      </c>
      <c r="F154" s="186" t="s">
        <v>198</v>
      </c>
      <c r="G154" s="187" t="s">
        <v>165</v>
      </c>
      <c r="H154" s="188">
        <v>600</v>
      </c>
      <c r="I154" s="189"/>
      <c r="J154" s="188">
        <f>ROUND(I154*H154,3)</f>
        <v>0</v>
      </c>
      <c r="K154" s="190"/>
      <c r="L154" s="35"/>
      <c r="M154" s="191" t="s">
        <v>1</v>
      </c>
      <c r="N154" s="192" t="s">
        <v>40</v>
      </c>
      <c r="O154" s="73"/>
      <c r="P154" s="193">
        <f>O154*H154</f>
        <v>0</v>
      </c>
      <c r="Q154" s="193">
        <v>0.29899999999999999</v>
      </c>
      <c r="R154" s="193">
        <f>Q154*H154</f>
        <v>179.40000000000001</v>
      </c>
      <c r="S154" s="193">
        <v>0</v>
      </c>
      <c r="T154" s="194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5" t="s">
        <v>145</v>
      </c>
      <c r="AT154" s="195" t="s">
        <v>141</v>
      </c>
      <c r="AU154" s="195" t="s">
        <v>117</v>
      </c>
      <c r="AY154" s="15" t="s">
        <v>139</v>
      </c>
      <c r="BE154" s="196">
        <f>IF(N154="základná",J154,0)</f>
        <v>0</v>
      </c>
      <c r="BF154" s="196">
        <f>IF(N154="znížená",J154,0)</f>
        <v>0</v>
      </c>
      <c r="BG154" s="196">
        <f>IF(N154="zákl. prenesená",J154,0)</f>
        <v>0</v>
      </c>
      <c r="BH154" s="196">
        <f>IF(N154="zníž. prenesená",J154,0)</f>
        <v>0</v>
      </c>
      <c r="BI154" s="196">
        <f>IF(N154="nulová",J154,0)</f>
        <v>0</v>
      </c>
      <c r="BJ154" s="15" t="s">
        <v>117</v>
      </c>
      <c r="BK154" s="197">
        <f>ROUND(I154*H154,3)</f>
        <v>0</v>
      </c>
      <c r="BL154" s="15" t="s">
        <v>145</v>
      </c>
      <c r="BM154" s="195" t="s">
        <v>199</v>
      </c>
    </row>
    <row r="155" s="2" customFormat="1" ht="21.75" customHeight="1">
      <c r="A155" s="34"/>
      <c r="B155" s="148"/>
      <c r="C155" s="184" t="s">
        <v>209</v>
      </c>
      <c r="D155" s="184" t="s">
        <v>141</v>
      </c>
      <c r="E155" s="185" t="s">
        <v>201</v>
      </c>
      <c r="F155" s="186" t="s">
        <v>202</v>
      </c>
      <c r="G155" s="187" t="s">
        <v>165</v>
      </c>
      <c r="H155" s="188">
        <v>600</v>
      </c>
      <c r="I155" s="189"/>
      <c r="J155" s="188">
        <f>ROUND(I155*H155,3)</f>
        <v>0</v>
      </c>
      <c r="K155" s="190"/>
      <c r="L155" s="35"/>
      <c r="M155" s="191" t="s">
        <v>1</v>
      </c>
      <c r="N155" s="192" t="s">
        <v>40</v>
      </c>
      <c r="O155" s="73"/>
      <c r="P155" s="193">
        <f>O155*H155</f>
        <v>0</v>
      </c>
      <c r="Q155" s="193">
        <v>0.098199999999999996</v>
      </c>
      <c r="R155" s="193">
        <f>Q155*H155</f>
        <v>58.919999999999995</v>
      </c>
      <c r="S155" s="193">
        <v>0</v>
      </c>
      <c r="T155" s="194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5" t="s">
        <v>145</v>
      </c>
      <c r="AT155" s="195" t="s">
        <v>141</v>
      </c>
      <c r="AU155" s="195" t="s">
        <v>117</v>
      </c>
      <c r="AY155" s="15" t="s">
        <v>139</v>
      </c>
      <c r="BE155" s="196">
        <f>IF(N155="základná",J155,0)</f>
        <v>0</v>
      </c>
      <c r="BF155" s="196">
        <f>IF(N155="znížená",J155,0)</f>
        <v>0</v>
      </c>
      <c r="BG155" s="196">
        <f>IF(N155="zákl. prenesená",J155,0)</f>
        <v>0</v>
      </c>
      <c r="BH155" s="196">
        <f>IF(N155="zníž. prenesená",J155,0)</f>
        <v>0</v>
      </c>
      <c r="BI155" s="196">
        <f>IF(N155="nulová",J155,0)</f>
        <v>0</v>
      </c>
      <c r="BJ155" s="15" t="s">
        <v>117</v>
      </c>
      <c r="BK155" s="197">
        <f>ROUND(I155*H155,3)</f>
        <v>0</v>
      </c>
      <c r="BL155" s="15" t="s">
        <v>145</v>
      </c>
      <c r="BM155" s="195" t="s">
        <v>203</v>
      </c>
    </row>
    <row r="156" s="12" customFormat="1" ht="22.8" customHeight="1">
      <c r="A156" s="12"/>
      <c r="B156" s="171"/>
      <c r="C156" s="12"/>
      <c r="D156" s="172" t="s">
        <v>73</v>
      </c>
      <c r="E156" s="182" t="s">
        <v>172</v>
      </c>
      <c r="F156" s="182" t="s">
        <v>204</v>
      </c>
      <c r="G156" s="12"/>
      <c r="H156" s="12"/>
      <c r="I156" s="174"/>
      <c r="J156" s="183">
        <f>BK156</f>
        <v>0</v>
      </c>
      <c r="K156" s="12"/>
      <c r="L156" s="171"/>
      <c r="M156" s="176"/>
      <c r="N156" s="177"/>
      <c r="O156" s="177"/>
      <c r="P156" s="178">
        <f>SUM(P157:P165)</f>
        <v>0</v>
      </c>
      <c r="Q156" s="177"/>
      <c r="R156" s="178">
        <f>SUM(R157:R165)</f>
        <v>3.0596719999999999</v>
      </c>
      <c r="S156" s="177"/>
      <c r="T156" s="179">
        <f>SUM(T157:T165)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172" t="s">
        <v>82</v>
      </c>
      <c r="AT156" s="180" t="s">
        <v>73</v>
      </c>
      <c r="AU156" s="180" t="s">
        <v>82</v>
      </c>
      <c r="AY156" s="172" t="s">
        <v>139</v>
      </c>
      <c r="BK156" s="181">
        <f>SUM(BK157:BK165)</f>
        <v>0</v>
      </c>
    </row>
    <row r="157" s="2" customFormat="1" ht="21.75" customHeight="1">
      <c r="A157" s="34"/>
      <c r="B157" s="148"/>
      <c r="C157" s="184" t="s">
        <v>213</v>
      </c>
      <c r="D157" s="184" t="s">
        <v>141</v>
      </c>
      <c r="E157" s="185" t="s">
        <v>206</v>
      </c>
      <c r="F157" s="186" t="s">
        <v>207</v>
      </c>
      <c r="G157" s="187" t="s">
        <v>153</v>
      </c>
      <c r="H157" s="188">
        <v>117.91</v>
      </c>
      <c r="I157" s="189"/>
      <c r="J157" s="188">
        <f>ROUND(I157*H157,3)</f>
        <v>0</v>
      </c>
      <c r="K157" s="190"/>
      <c r="L157" s="35"/>
      <c r="M157" s="191" t="s">
        <v>1</v>
      </c>
      <c r="N157" s="192" t="s">
        <v>40</v>
      </c>
      <c r="O157" s="73"/>
      <c r="P157" s="193">
        <f>O157*H157</f>
        <v>0</v>
      </c>
      <c r="Q157" s="193">
        <v>0</v>
      </c>
      <c r="R157" s="193">
        <f>Q157*H157</f>
        <v>0</v>
      </c>
      <c r="S157" s="193">
        <v>0</v>
      </c>
      <c r="T157" s="194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5" t="s">
        <v>145</v>
      </c>
      <c r="AT157" s="195" t="s">
        <v>141</v>
      </c>
      <c r="AU157" s="195" t="s">
        <v>117</v>
      </c>
      <c r="AY157" s="15" t="s">
        <v>139</v>
      </c>
      <c r="BE157" s="196">
        <f>IF(N157="základná",J157,0)</f>
        <v>0</v>
      </c>
      <c r="BF157" s="196">
        <f>IF(N157="znížená",J157,0)</f>
        <v>0</v>
      </c>
      <c r="BG157" s="196">
        <f>IF(N157="zákl. prenesená",J157,0)</f>
        <v>0</v>
      </c>
      <c r="BH157" s="196">
        <f>IF(N157="zníž. prenesená",J157,0)</f>
        <v>0</v>
      </c>
      <c r="BI157" s="196">
        <f>IF(N157="nulová",J157,0)</f>
        <v>0</v>
      </c>
      <c r="BJ157" s="15" t="s">
        <v>117</v>
      </c>
      <c r="BK157" s="197">
        <f>ROUND(I157*H157,3)</f>
        <v>0</v>
      </c>
      <c r="BL157" s="15" t="s">
        <v>145</v>
      </c>
      <c r="BM157" s="195" t="s">
        <v>208</v>
      </c>
    </row>
    <row r="158" s="2" customFormat="1" ht="21.75" customHeight="1">
      <c r="A158" s="34"/>
      <c r="B158" s="148"/>
      <c r="C158" s="198" t="s">
        <v>218</v>
      </c>
      <c r="D158" s="198" t="s">
        <v>191</v>
      </c>
      <c r="E158" s="199" t="s">
        <v>210</v>
      </c>
      <c r="F158" s="200" t="s">
        <v>211</v>
      </c>
      <c r="G158" s="201" t="s">
        <v>153</v>
      </c>
      <c r="H158" s="202">
        <v>117.91</v>
      </c>
      <c r="I158" s="203"/>
      <c r="J158" s="202">
        <f>ROUND(I158*H158,3)</f>
        <v>0</v>
      </c>
      <c r="K158" s="204"/>
      <c r="L158" s="205"/>
      <c r="M158" s="206" t="s">
        <v>1</v>
      </c>
      <c r="N158" s="207" t="s">
        <v>40</v>
      </c>
      <c r="O158" s="73"/>
      <c r="P158" s="193">
        <f>O158*H158</f>
        <v>0</v>
      </c>
      <c r="Q158" s="193">
        <v>0.00020000000000000001</v>
      </c>
      <c r="R158" s="193">
        <f>Q158*H158</f>
        <v>0.023581999999999999</v>
      </c>
      <c r="S158" s="193">
        <v>0</v>
      </c>
      <c r="T158" s="194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5" t="s">
        <v>172</v>
      </c>
      <c r="AT158" s="195" t="s">
        <v>191</v>
      </c>
      <c r="AU158" s="195" t="s">
        <v>117</v>
      </c>
      <c r="AY158" s="15" t="s">
        <v>139</v>
      </c>
      <c r="BE158" s="196">
        <f>IF(N158="základná",J158,0)</f>
        <v>0</v>
      </c>
      <c r="BF158" s="196">
        <f>IF(N158="znížená",J158,0)</f>
        <v>0</v>
      </c>
      <c r="BG158" s="196">
        <f>IF(N158="zákl. prenesená",J158,0)</f>
        <v>0</v>
      </c>
      <c r="BH158" s="196">
        <f>IF(N158="zníž. prenesená",J158,0)</f>
        <v>0</v>
      </c>
      <c r="BI158" s="196">
        <f>IF(N158="nulová",J158,0)</f>
        <v>0</v>
      </c>
      <c r="BJ158" s="15" t="s">
        <v>117</v>
      </c>
      <c r="BK158" s="197">
        <f>ROUND(I158*H158,3)</f>
        <v>0</v>
      </c>
      <c r="BL158" s="15" t="s">
        <v>145</v>
      </c>
      <c r="BM158" s="195" t="s">
        <v>212</v>
      </c>
    </row>
    <row r="159" s="2" customFormat="1" ht="16.5" customHeight="1">
      <c r="A159" s="34"/>
      <c r="B159" s="148"/>
      <c r="C159" s="198" t="s">
        <v>222</v>
      </c>
      <c r="D159" s="198" t="s">
        <v>191</v>
      </c>
      <c r="E159" s="199" t="s">
        <v>214</v>
      </c>
      <c r="F159" s="200" t="s">
        <v>215</v>
      </c>
      <c r="G159" s="201" t="s">
        <v>216</v>
      </c>
      <c r="H159" s="202">
        <v>1</v>
      </c>
      <c r="I159" s="203"/>
      <c r="J159" s="202">
        <f>ROUND(I159*H159,3)</f>
        <v>0</v>
      </c>
      <c r="K159" s="204"/>
      <c r="L159" s="205"/>
      <c r="M159" s="206" t="s">
        <v>1</v>
      </c>
      <c r="N159" s="207" t="s">
        <v>40</v>
      </c>
      <c r="O159" s="73"/>
      <c r="P159" s="193">
        <f>O159*H159</f>
        <v>0</v>
      </c>
      <c r="Q159" s="193">
        <v>0.00013999999999999999</v>
      </c>
      <c r="R159" s="193">
        <f>Q159*H159</f>
        <v>0.00013999999999999999</v>
      </c>
      <c r="S159" s="193">
        <v>0</v>
      </c>
      <c r="T159" s="194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5" t="s">
        <v>172</v>
      </c>
      <c r="AT159" s="195" t="s">
        <v>191</v>
      </c>
      <c r="AU159" s="195" t="s">
        <v>117</v>
      </c>
      <c r="AY159" s="15" t="s">
        <v>139</v>
      </c>
      <c r="BE159" s="196">
        <f>IF(N159="základná",J159,0)</f>
        <v>0</v>
      </c>
      <c r="BF159" s="196">
        <f>IF(N159="znížená",J159,0)</f>
        <v>0</v>
      </c>
      <c r="BG159" s="196">
        <f>IF(N159="zákl. prenesená",J159,0)</f>
        <v>0</v>
      </c>
      <c r="BH159" s="196">
        <f>IF(N159="zníž. prenesená",J159,0)</f>
        <v>0</v>
      </c>
      <c r="BI159" s="196">
        <f>IF(N159="nulová",J159,0)</f>
        <v>0</v>
      </c>
      <c r="BJ159" s="15" t="s">
        <v>117</v>
      </c>
      <c r="BK159" s="197">
        <f>ROUND(I159*H159,3)</f>
        <v>0</v>
      </c>
      <c r="BL159" s="15" t="s">
        <v>145</v>
      </c>
      <c r="BM159" s="195" t="s">
        <v>217</v>
      </c>
    </row>
    <row r="160" s="2" customFormat="1" ht="16.5" customHeight="1">
      <c r="A160" s="34"/>
      <c r="B160" s="148"/>
      <c r="C160" s="198" t="s">
        <v>7</v>
      </c>
      <c r="D160" s="198" t="s">
        <v>191</v>
      </c>
      <c r="E160" s="199" t="s">
        <v>219</v>
      </c>
      <c r="F160" s="200" t="s">
        <v>220</v>
      </c>
      <c r="G160" s="201" t="s">
        <v>216</v>
      </c>
      <c r="H160" s="202">
        <v>1</v>
      </c>
      <c r="I160" s="203"/>
      <c r="J160" s="202">
        <f>ROUND(I160*H160,3)</f>
        <v>0</v>
      </c>
      <c r="K160" s="204"/>
      <c r="L160" s="205"/>
      <c r="M160" s="206" t="s">
        <v>1</v>
      </c>
      <c r="N160" s="207" t="s">
        <v>40</v>
      </c>
      <c r="O160" s="73"/>
      <c r="P160" s="193">
        <f>O160*H160</f>
        <v>0</v>
      </c>
      <c r="Q160" s="193">
        <v>0.00014999999999999999</v>
      </c>
      <c r="R160" s="193">
        <f>Q160*H160</f>
        <v>0.00014999999999999999</v>
      </c>
      <c r="S160" s="193">
        <v>0</v>
      </c>
      <c r="T160" s="194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5" t="s">
        <v>172</v>
      </c>
      <c r="AT160" s="195" t="s">
        <v>191</v>
      </c>
      <c r="AU160" s="195" t="s">
        <v>117</v>
      </c>
      <c r="AY160" s="15" t="s">
        <v>139</v>
      </c>
      <c r="BE160" s="196">
        <f>IF(N160="základná",J160,0)</f>
        <v>0</v>
      </c>
      <c r="BF160" s="196">
        <f>IF(N160="znížená",J160,0)</f>
        <v>0</v>
      </c>
      <c r="BG160" s="196">
        <f>IF(N160="zákl. prenesená",J160,0)</f>
        <v>0</v>
      </c>
      <c r="BH160" s="196">
        <f>IF(N160="zníž. prenesená",J160,0)</f>
        <v>0</v>
      </c>
      <c r="BI160" s="196">
        <f>IF(N160="nulová",J160,0)</f>
        <v>0</v>
      </c>
      <c r="BJ160" s="15" t="s">
        <v>117</v>
      </c>
      <c r="BK160" s="197">
        <f>ROUND(I160*H160,3)</f>
        <v>0</v>
      </c>
      <c r="BL160" s="15" t="s">
        <v>145</v>
      </c>
      <c r="BM160" s="195" t="s">
        <v>221</v>
      </c>
    </row>
    <row r="161" s="2" customFormat="1" ht="16.5" customHeight="1">
      <c r="A161" s="34"/>
      <c r="B161" s="148"/>
      <c r="C161" s="198" t="s">
        <v>229</v>
      </c>
      <c r="D161" s="198" t="s">
        <v>191</v>
      </c>
      <c r="E161" s="199" t="s">
        <v>223</v>
      </c>
      <c r="F161" s="200" t="s">
        <v>224</v>
      </c>
      <c r="G161" s="201" t="s">
        <v>216</v>
      </c>
      <c r="H161" s="202">
        <v>6</v>
      </c>
      <c r="I161" s="203"/>
      <c r="J161" s="202">
        <f>ROUND(I161*H161,3)</f>
        <v>0</v>
      </c>
      <c r="K161" s="204"/>
      <c r="L161" s="205"/>
      <c r="M161" s="206" t="s">
        <v>1</v>
      </c>
      <c r="N161" s="207" t="s">
        <v>40</v>
      </c>
      <c r="O161" s="73"/>
      <c r="P161" s="193">
        <f>O161*H161</f>
        <v>0</v>
      </c>
      <c r="Q161" s="193">
        <v>5.0000000000000002E-05</v>
      </c>
      <c r="R161" s="193">
        <f>Q161*H161</f>
        <v>0.00030000000000000003</v>
      </c>
      <c r="S161" s="193">
        <v>0</v>
      </c>
      <c r="T161" s="194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5" t="s">
        <v>172</v>
      </c>
      <c r="AT161" s="195" t="s">
        <v>191</v>
      </c>
      <c r="AU161" s="195" t="s">
        <v>117</v>
      </c>
      <c r="AY161" s="15" t="s">
        <v>139</v>
      </c>
      <c r="BE161" s="196">
        <f>IF(N161="základná",J161,0)</f>
        <v>0</v>
      </c>
      <c r="BF161" s="196">
        <f>IF(N161="znížená",J161,0)</f>
        <v>0</v>
      </c>
      <c r="BG161" s="196">
        <f>IF(N161="zákl. prenesená",J161,0)</f>
        <v>0</v>
      </c>
      <c r="BH161" s="196">
        <f>IF(N161="zníž. prenesená",J161,0)</f>
        <v>0</v>
      </c>
      <c r="BI161" s="196">
        <f>IF(N161="nulová",J161,0)</f>
        <v>0</v>
      </c>
      <c r="BJ161" s="15" t="s">
        <v>117</v>
      </c>
      <c r="BK161" s="197">
        <f>ROUND(I161*H161,3)</f>
        <v>0</v>
      </c>
      <c r="BL161" s="15" t="s">
        <v>145</v>
      </c>
      <c r="BM161" s="195" t="s">
        <v>225</v>
      </c>
    </row>
    <row r="162" s="2" customFormat="1" ht="33" customHeight="1">
      <c r="A162" s="34"/>
      <c r="B162" s="148"/>
      <c r="C162" s="184" t="s">
        <v>233</v>
      </c>
      <c r="D162" s="184" t="s">
        <v>141</v>
      </c>
      <c r="E162" s="185" t="s">
        <v>226</v>
      </c>
      <c r="F162" s="186" t="s">
        <v>227</v>
      </c>
      <c r="G162" s="187" t="s">
        <v>153</v>
      </c>
      <c r="H162" s="188">
        <v>28</v>
      </c>
      <c r="I162" s="189"/>
      <c r="J162" s="188">
        <f>ROUND(I162*H162,3)</f>
        <v>0</v>
      </c>
      <c r="K162" s="190"/>
      <c r="L162" s="35"/>
      <c r="M162" s="191" t="s">
        <v>1</v>
      </c>
      <c r="N162" s="192" t="s">
        <v>40</v>
      </c>
      <c r="O162" s="73"/>
      <c r="P162" s="193">
        <f>O162*H162</f>
        <v>0</v>
      </c>
      <c r="Q162" s="193">
        <v>0</v>
      </c>
      <c r="R162" s="193">
        <f>Q162*H162</f>
        <v>0</v>
      </c>
      <c r="S162" s="193">
        <v>0</v>
      </c>
      <c r="T162" s="194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5" t="s">
        <v>145</v>
      </c>
      <c r="AT162" s="195" t="s">
        <v>141</v>
      </c>
      <c r="AU162" s="195" t="s">
        <v>117</v>
      </c>
      <c r="AY162" s="15" t="s">
        <v>139</v>
      </c>
      <c r="BE162" s="196">
        <f>IF(N162="základná",J162,0)</f>
        <v>0</v>
      </c>
      <c r="BF162" s="196">
        <f>IF(N162="znížená",J162,0)</f>
        <v>0</v>
      </c>
      <c r="BG162" s="196">
        <f>IF(N162="zákl. prenesená",J162,0)</f>
        <v>0</v>
      </c>
      <c r="BH162" s="196">
        <f>IF(N162="zníž. prenesená",J162,0)</f>
        <v>0</v>
      </c>
      <c r="BI162" s="196">
        <f>IF(N162="nulová",J162,0)</f>
        <v>0</v>
      </c>
      <c r="BJ162" s="15" t="s">
        <v>117</v>
      </c>
      <c r="BK162" s="197">
        <f>ROUND(I162*H162,3)</f>
        <v>0</v>
      </c>
      <c r="BL162" s="15" t="s">
        <v>145</v>
      </c>
      <c r="BM162" s="195" t="s">
        <v>228</v>
      </c>
    </row>
    <row r="163" s="2" customFormat="1" ht="21.75" customHeight="1">
      <c r="A163" s="34"/>
      <c r="B163" s="148"/>
      <c r="C163" s="198" t="s">
        <v>238</v>
      </c>
      <c r="D163" s="198" t="s">
        <v>191</v>
      </c>
      <c r="E163" s="199" t="s">
        <v>230</v>
      </c>
      <c r="F163" s="200" t="s">
        <v>231</v>
      </c>
      <c r="G163" s="201" t="s">
        <v>153</v>
      </c>
      <c r="H163" s="202">
        <v>28</v>
      </c>
      <c r="I163" s="203"/>
      <c r="J163" s="202">
        <f>ROUND(I163*H163,3)</f>
        <v>0</v>
      </c>
      <c r="K163" s="204"/>
      <c r="L163" s="205"/>
      <c r="M163" s="206" t="s">
        <v>1</v>
      </c>
      <c r="N163" s="207" t="s">
        <v>40</v>
      </c>
      <c r="O163" s="73"/>
      <c r="P163" s="193">
        <f>O163*H163</f>
        <v>0</v>
      </c>
      <c r="Q163" s="193">
        <v>0.00042000000000000002</v>
      </c>
      <c r="R163" s="193">
        <f>Q163*H163</f>
        <v>0.01176</v>
      </c>
      <c r="S163" s="193">
        <v>0</v>
      </c>
      <c r="T163" s="194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5" t="s">
        <v>172</v>
      </c>
      <c r="AT163" s="195" t="s">
        <v>191</v>
      </c>
      <c r="AU163" s="195" t="s">
        <v>117</v>
      </c>
      <c r="AY163" s="15" t="s">
        <v>139</v>
      </c>
      <c r="BE163" s="196">
        <f>IF(N163="základná",J163,0)</f>
        <v>0</v>
      </c>
      <c r="BF163" s="196">
        <f>IF(N163="znížená",J163,0)</f>
        <v>0</v>
      </c>
      <c r="BG163" s="196">
        <f>IF(N163="zákl. prenesená",J163,0)</f>
        <v>0</v>
      </c>
      <c r="BH163" s="196">
        <f>IF(N163="zníž. prenesená",J163,0)</f>
        <v>0</v>
      </c>
      <c r="BI163" s="196">
        <f>IF(N163="nulová",J163,0)</f>
        <v>0</v>
      </c>
      <c r="BJ163" s="15" t="s">
        <v>117</v>
      </c>
      <c r="BK163" s="197">
        <f>ROUND(I163*H163,3)</f>
        <v>0</v>
      </c>
      <c r="BL163" s="15" t="s">
        <v>145</v>
      </c>
      <c r="BM163" s="195" t="s">
        <v>232</v>
      </c>
    </row>
    <row r="164" s="2" customFormat="1" ht="16.5" customHeight="1">
      <c r="A164" s="34"/>
      <c r="B164" s="148"/>
      <c r="C164" s="198" t="s">
        <v>242</v>
      </c>
      <c r="D164" s="198" t="s">
        <v>191</v>
      </c>
      <c r="E164" s="199" t="s">
        <v>234</v>
      </c>
      <c r="F164" s="200" t="s">
        <v>235</v>
      </c>
      <c r="G164" s="201" t="s">
        <v>216</v>
      </c>
      <c r="H164" s="202">
        <v>5</v>
      </c>
      <c r="I164" s="203"/>
      <c r="J164" s="202">
        <f>ROUND(I164*H164,3)</f>
        <v>0</v>
      </c>
      <c r="K164" s="204"/>
      <c r="L164" s="205"/>
      <c r="M164" s="206" t="s">
        <v>1</v>
      </c>
      <c r="N164" s="207" t="s">
        <v>40</v>
      </c>
      <c r="O164" s="73"/>
      <c r="P164" s="193">
        <f>O164*H164</f>
        <v>0</v>
      </c>
      <c r="Q164" s="193">
        <v>0.00021000000000000001</v>
      </c>
      <c r="R164" s="193">
        <f>Q164*H164</f>
        <v>0.0010500000000000002</v>
      </c>
      <c r="S164" s="193">
        <v>0</v>
      </c>
      <c r="T164" s="194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5" t="s">
        <v>172</v>
      </c>
      <c r="AT164" s="195" t="s">
        <v>191</v>
      </c>
      <c r="AU164" s="195" t="s">
        <v>117</v>
      </c>
      <c r="AY164" s="15" t="s">
        <v>139</v>
      </c>
      <c r="BE164" s="196">
        <f>IF(N164="základná",J164,0)</f>
        <v>0</v>
      </c>
      <c r="BF164" s="196">
        <f>IF(N164="znížená",J164,0)</f>
        <v>0</v>
      </c>
      <c r="BG164" s="196">
        <f>IF(N164="zákl. prenesená",J164,0)</f>
        <v>0</v>
      </c>
      <c r="BH164" s="196">
        <f>IF(N164="zníž. prenesená",J164,0)</f>
        <v>0</v>
      </c>
      <c r="BI164" s="196">
        <f>IF(N164="nulová",J164,0)</f>
        <v>0</v>
      </c>
      <c r="BJ164" s="15" t="s">
        <v>117</v>
      </c>
      <c r="BK164" s="197">
        <f>ROUND(I164*H164,3)</f>
        <v>0</v>
      </c>
      <c r="BL164" s="15" t="s">
        <v>145</v>
      </c>
      <c r="BM164" s="195" t="s">
        <v>236</v>
      </c>
    </row>
    <row r="165" s="2" customFormat="1" ht="21.75" customHeight="1">
      <c r="A165" s="34"/>
      <c r="B165" s="148"/>
      <c r="C165" s="184" t="s">
        <v>246</v>
      </c>
      <c r="D165" s="184" t="s">
        <v>141</v>
      </c>
      <c r="E165" s="185" t="s">
        <v>265</v>
      </c>
      <c r="F165" s="186" t="s">
        <v>266</v>
      </c>
      <c r="G165" s="187" t="s">
        <v>216</v>
      </c>
      <c r="H165" s="188">
        <v>1</v>
      </c>
      <c r="I165" s="189"/>
      <c r="J165" s="188">
        <f>ROUND(I165*H165,3)</f>
        <v>0</v>
      </c>
      <c r="K165" s="190"/>
      <c r="L165" s="35"/>
      <c r="M165" s="191" t="s">
        <v>1</v>
      </c>
      <c r="N165" s="192" t="s">
        <v>40</v>
      </c>
      <c r="O165" s="73"/>
      <c r="P165" s="193">
        <f>O165*H165</f>
        <v>0</v>
      </c>
      <c r="Q165" s="193">
        <v>3.0226899999999999</v>
      </c>
      <c r="R165" s="193">
        <f>Q165*H165</f>
        <v>3.0226899999999999</v>
      </c>
      <c r="S165" s="193">
        <v>0</v>
      </c>
      <c r="T165" s="194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5" t="s">
        <v>145</v>
      </c>
      <c r="AT165" s="195" t="s">
        <v>141</v>
      </c>
      <c r="AU165" s="195" t="s">
        <v>117</v>
      </c>
      <c r="AY165" s="15" t="s">
        <v>139</v>
      </c>
      <c r="BE165" s="196">
        <f>IF(N165="základná",J165,0)</f>
        <v>0</v>
      </c>
      <c r="BF165" s="196">
        <f>IF(N165="znížená",J165,0)</f>
        <v>0</v>
      </c>
      <c r="BG165" s="196">
        <f>IF(N165="zákl. prenesená",J165,0)</f>
        <v>0</v>
      </c>
      <c r="BH165" s="196">
        <f>IF(N165="zníž. prenesená",J165,0)</f>
        <v>0</v>
      </c>
      <c r="BI165" s="196">
        <f>IF(N165="nulová",J165,0)</f>
        <v>0</v>
      </c>
      <c r="BJ165" s="15" t="s">
        <v>117</v>
      </c>
      <c r="BK165" s="197">
        <f>ROUND(I165*H165,3)</f>
        <v>0</v>
      </c>
      <c r="BL165" s="15" t="s">
        <v>145</v>
      </c>
      <c r="BM165" s="195" t="s">
        <v>267</v>
      </c>
    </row>
    <row r="166" s="12" customFormat="1" ht="22.8" customHeight="1">
      <c r="A166" s="12"/>
      <c r="B166" s="171"/>
      <c r="C166" s="12"/>
      <c r="D166" s="172" t="s">
        <v>73</v>
      </c>
      <c r="E166" s="182" t="s">
        <v>176</v>
      </c>
      <c r="F166" s="182" t="s">
        <v>237</v>
      </c>
      <c r="G166" s="12"/>
      <c r="H166" s="12"/>
      <c r="I166" s="174"/>
      <c r="J166" s="183">
        <f>BK166</f>
        <v>0</v>
      </c>
      <c r="K166" s="12"/>
      <c r="L166" s="171"/>
      <c r="M166" s="176"/>
      <c r="N166" s="177"/>
      <c r="O166" s="177"/>
      <c r="P166" s="178">
        <f>SUM(P167:P169)</f>
        <v>0</v>
      </c>
      <c r="Q166" s="177"/>
      <c r="R166" s="178">
        <f>SUM(R167:R169)</f>
        <v>27.880988799999997</v>
      </c>
      <c r="S166" s="177"/>
      <c r="T166" s="179">
        <f>SUM(T167:T169)</f>
        <v>0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172" t="s">
        <v>82</v>
      </c>
      <c r="AT166" s="180" t="s">
        <v>73</v>
      </c>
      <c r="AU166" s="180" t="s">
        <v>82</v>
      </c>
      <c r="AY166" s="172" t="s">
        <v>139</v>
      </c>
      <c r="BK166" s="181">
        <f>SUM(BK167:BK169)</f>
        <v>0</v>
      </c>
    </row>
    <row r="167" s="2" customFormat="1" ht="33" customHeight="1">
      <c r="A167" s="34"/>
      <c r="B167" s="148"/>
      <c r="C167" s="184" t="s">
        <v>252</v>
      </c>
      <c r="D167" s="184" t="s">
        <v>141</v>
      </c>
      <c r="E167" s="185" t="s">
        <v>239</v>
      </c>
      <c r="F167" s="186" t="s">
        <v>240</v>
      </c>
      <c r="G167" s="187" t="s">
        <v>153</v>
      </c>
      <c r="H167" s="188">
        <v>112</v>
      </c>
      <c r="I167" s="189"/>
      <c r="J167" s="188">
        <f>ROUND(I167*H167,3)</f>
        <v>0</v>
      </c>
      <c r="K167" s="190"/>
      <c r="L167" s="35"/>
      <c r="M167" s="191" t="s">
        <v>1</v>
      </c>
      <c r="N167" s="192" t="s">
        <v>40</v>
      </c>
      <c r="O167" s="73"/>
      <c r="P167" s="193">
        <f>O167*H167</f>
        <v>0</v>
      </c>
      <c r="Q167" s="193">
        <v>0.098529599999999995</v>
      </c>
      <c r="R167" s="193">
        <f>Q167*H167</f>
        <v>11.035315199999999</v>
      </c>
      <c r="S167" s="193">
        <v>0</v>
      </c>
      <c r="T167" s="194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5" t="s">
        <v>145</v>
      </c>
      <c r="AT167" s="195" t="s">
        <v>141</v>
      </c>
      <c r="AU167" s="195" t="s">
        <v>117</v>
      </c>
      <c r="AY167" s="15" t="s">
        <v>139</v>
      </c>
      <c r="BE167" s="196">
        <f>IF(N167="základná",J167,0)</f>
        <v>0</v>
      </c>
      <c r="BF167" s="196">
        <f>IF(N167="znížená",J167,0)</f>
        <v>0</v>
      </c>
      <c r="BG167" s="196">
        <f>IF(N167="zákl. prenesená",J167,0)</f>
        <v>0</v>
      </c>
      <c r="BH167" s="196">
        <f>IF(N167="zníž. prenesená",J167,0)</f>
        <v>0</v>
      </c>
      <c r="BI167" s="196">
        <f>IF(N167="nulová",J167,0)</f>
        <v>0</v>
      </c>
      <c r="BJ167" s="15" t="s">
        <v>117</v>
      </c>
      <c r="BK167" s="197">
        <f>ROUND(I167*H167,3)</f>
        <v>0</v>
      </c>
      <c r="BL167" s="15" t="s">
        <v>145</v>
      </c>
      <c r="BM167" s="195" t="s">
        <v>241</v>
      </c>
    </row>
    <row r="168" s="2" customFormat="1" ht="21.75" customHeight="1">
      <c r="A168" s="34"/>
      <c r="B168" s="148"/>
      <c r="C168" s="198" t="s">
        <v>268</v>
      </c>
      <c r="D168" s="198" t="s">
        <v>191</v>
      </c>
      <c r="E168" s="199" t="s">
        <v>243</v>
      </c>
      <c r="F168" s="200" t="s">
        <v>244</v>
      </c>
      <c r="G168" s="201" t="s">
        <v>216</v>
      </c>
      <c r="H168" s="202">
        <v>224</v>
      </c>
      <c r="I168" s="203"/>
      <c r="J168" s="202">
        <f>ROUND(I168*H168,3)</f>
        <v>0</v>
      </c>
      <c r="K168" s="204"/>
      <c r="L168" s="205"/>
      <c r="M168" s="206" t="s">
        <v>1</v>
      </c>
      <c r="N168" s="207" t="s">
        <v>40</v>
      </c>
      <c r="O168" s="73"/>
      <c r="P168" s="193">
        <f>O168*H168</f>
        <v>0</v>
      </c>
      <c r="Q168" s="193">
        <v>0.0087500000000000008</v>
      </c>
      <c r="R168" s="193">
        <f>Q168*H168</f>
        <v>1.9600000000000002</v>
      </c>
      <c r="S168" s="193">
        <v>0</v>
      </c>
      <c r="T168" s="194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5" t="s">
        <v>172</v>
      </c>
      <c r="AT168" s="195" t="s">
        <v>191</v>
      </c>
      <c r="AU168" s="195" t="s">
        <v>117</v>
      </c>
      <c r="AY168" s="15" t="s">
        <v>139</v>
      </c>
      <c r="BE168" s="196">
        <f>IF(N168="základná",J168,0)</f>
        <v>0</v>
      </c>
      <c r="BF168" s="196">
        <f>IF(N168="znížená",J168,0)</f>
        <v>0</v>
      </c>
      <c r="BG168" s="196">
        <f>IF(N168="zákl. prenesená",J168,0)</f>
        <v>0</v>
      </c>
      <c r="BH168" s="196">
        <f>IF(N168="zníž. prenesená",J168,0)</f>
        <v>0</v>
      </c>
      <c r="BI168" s="196">
        <f>IF(N168="nulová",J168,0)</f>
        <v>0</v>
      </c>
      <c r="BJ168" s="15" t="s">
        <v>117</v>
      </c>
      <c r="BK168" s="197">
        <f>ROUND(I168*H168,3)</f>
        <v>0</v>
      </c>
      <c r="BL168" s="15" t="s">
        <v>145</v>
      </c>
      <c r="BM168" s="195" t="s">
        <v>245</v>
      </c>
    </row>
    <row r="169" s="2" customFormat="1" ht="33" customHeight="1">
      <c r="A169" s="34"/>
      <c r="B169" s="148"/>
      <c r="C169" s="184" t="s">
        <v>269</v>
      </c>
      <c r="D169" s="184" t="s">
        <v>141</v>
      </c>
      <c r="E169" s="185" t="s">
        <v>247</v>
      </c>
      <c r="F169" s="186" t="s">
        <v>248</v>
      </c>
      <c r="G169" s="187" t="s">
        <v>144</v>
      </c>
      <c r="H169" s="188">
        <v>6.7199999999999998</v>
      </c>
      <c r="I169" s="189"/>
      <c r="J169" s="188">
        <f>ROUND(I169*H169,3)</f>
        <v>0</v>
      </c>
      <c r="K169" s="190"/>
      <c r="L169" s="35"/>
      <c r="M169" s="191" t="s">
        <v>1</v>
      </c>
      <c r="N169" s="192" t="s">
        <v>40</v>
      </c>
      <c r="O169" s="73"/>
      <c r="P169" s="193">
        <f>O169*H169</f>
        <v>0</v>
      </c>
      <c r="Q169" s="193">
        <v>2.2151299999999998</v>
      </c>
      <c r="R169" s="193">
        <f>Q169*H169</f>
        <v>14.885673599999999</v>
      </c>
      <c r="S169" s="193">
        <v>0</v>
      </c>
      <c r="T169" s="194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5" t="s">
        <v>145</v>
      </c>
      <c r="AT169" s="195" t="s">
        <v>141</v>
      </c>
      <c r="AU169" s="195" t="s">
        <v>117</v>
      </c>
      <c r="AY169" s="15" t="s">
        <v>139</v>
      </c>
      <c r="BE169" s="196">
        <f>IF(N169="základná",J169,0)</f>
        <v>0</v>
      </c>
      <c r="BF169" s="196">
        <f>IF(N169="znížená",J169,0)</f>
        <v>0</v>
      </c>
      <c r="BG169" s="196">
        <f>IF(N169="zákl. prenesená",J169,0)</f>
        <v>0</v>
      </c>
      <c r="BH169" s="196">
        <f>IF(N169="zníž. prenesená",J169,0)</f>
        <v>0</v>
      </c>
      <c r="BI169" s="196">
        <f>IF(N169="nulová",J169,0)</f>
        <v>0</v>
      </c>
      <c r="BJ169" s="15" t="s">
        <v>117</v>
      </c>
      <c r="BK169" s="197">
        <f>ROUND(I169*H169,3)</f>
        <v>0</v>
      </c>
      <c r="BL169" s="15" t="s">
        <v>145</v>
      </c>
      <c r="BM169" s="195" t="s">
        <v>249</v>
      </c>
    </row>
    <row r="170" s="12" customFormat="1" ht="22.8" customHeight="1">
      <c r="A170" s="12"/>
      <c r="B170" s="171"/>
      <c r="C170" s="12"/>
      <c r="D170" s="172" t="s">
        <v>73</v>
      </c>
      <c r="E170" s="182" t="s">
        <v>250</v>
      </c>
      <c r="F170" s="182" t="s">
        <v>251</v>
      </c>
      <c r="G170" s="12"/>
      <c r="H170" s="12"/>
      <c r="I170" s="174"/>
      <c r="J170" s="183">
        <f>BK170</f>
        <v>0</v>
      </c>
      <c r="K170" s="12"/>
      <c r="L170" s="171"/>
      <c r="M170" s="176"/>
      <c r="N170" s="177"/>
      <c r="O170" s="177"/>
      <c r="P170" s="178">
        <f>P171</f>
        <v>0</v>
      </c>
      <c r="Q170" s="177"/>
      <c r="R170" s="178">
        <f>R171</f>
        <v>0</v>
      </c>
      <c r="S170" s="177"/>
      <c r="T170" s="179">
        <f>T171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72" t="s">
        <v>82</v>
      </c>
      <c r="AT170" s="180" t="s">
        <v>73</v>
      </c>
      <c r="AU170" s="180" t="s">
        <v>82</v>
      </c>
      <c r="AY170" s="172" t="s">
        <v>139</v>
      </c>
      <c r="BK170" s="181">
        <f>BK171</f>
        <v>0</v>
      </c>
    </row>
    <row r="171" s="2" customFormat="1" ht="21.75" customHeight="1">
      <c r="A171" s="34"/>
      <c r="B171" s="148"/>
      <c r="C171" s="184" t="s">
        <v>270</v>
      </c>
      <c r="D171" s="184" t="s">
        <v>141</v>
      </c>
      <c r="E171" s="185" t="s">
        <v>253</v>
      </c>
      <c r="F171" s="186" t="s">
        <v>254</v>
      </c>
      <c r="G171" s="187" t="s">
        <v>255</v>
      </c>
      <c r="H171" s="188">
        <v>284.68000000000001</v>
      </c>
      <c r="I171" s="189"/>
      <c r="J171" s="188">
        <f>ROUND(I171*H171,3)</f>
        <v>0</v>
      </c>
      <c r="K171" s="190"/>
      <c r="L171" s="35"/>
      <c r="M171" s="208" t="s">
        <v>1</v>
      </c>
      <c r="N171" s="209" t="s">
        <v>40</v>
      </c>
      <c r="O171" s="210"/>
      <c r="P171" s="211">
        <f>O171*H171</f>
        <v>0</v>
      </c>
      <c r="Q171" s="211">
        <v>0</v>
      </c>
      <c r="R171" s="211">
        <f>Q171*H171</f>
        <v>0</v>
      </c>
      <c r="S171" s="211">
        <v>0</v>
      </c>
      <c r="T171" s="21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5" t="s">
        <v>145</v>
      </c>
      <c r="AT171" s="195" t="s">
        <v>141</v>
      </c>
      <c r="AU171" s="195" t="s">
        <v>117</v>
      </c>
      <c r="AY171" s="15" t="s">
        <v>139</v>
      </c>
      <c r="BE171" s="196">
        <f>IF(N171="základná",J171,0)</f>
        <v>0</v>
      </c>
      <c r="BF171" s="196">
        <f>IF(N171="znížená",J171,0)</f>
        <v>0</v>
      </c>
      <c r="BG171" s="196">
        <f>IF(N171="zákl. prenesená",J171,0)</f>
        <v>0</v>
      </c>
      <c r="BH171" s="196">
        <f>IF(N171="zníž. prenesená",J171,0)</f>
        <v>0</v>
      </c>
      <c r="BI171" s="196">
        <f>IF(N171="nulová",J171,0)</f>
        <v>0</v>
      </c>
      <c r="BJ171" s="15" t="s">
        <v>117</v>
      </c>
      <c r="BK171" s="197">
        <f>ROUND(I171*H171,3)</f>
        <v>0</v>
      </c>
      <c r="BL171" s="15" t="s">
        <v>145</v>
      </c>
      <c r="BM171" s="195" t="s">
        <v>256</v>
      </c>
    </row>
    <row r="172" s="2" customFormat="1" ht="6.96" customHeight="1">
      <c r="A172" s="34"/>
      <c r="B172" s="56"/>
      <c r="C172" s="57"/>
      <c r="D172" s="57"/>
      <c r="E172" s="57"/>
      <c r="F172" s="57"/>
      <c r="G172" s="57"/>
      <c r="H172" s="57"/>
      <c r="I172" s="57"/>
      <c r="J172" s="57"/>
      <c r="K172" s="57"/>
      <c r="L172" s="35"/>
      <c r="M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</row>
  </sheetData>
  <autoFilter ref="C133:K171"/>
  <mergeCells count="14">
    <mergeCell ref="E7:H7"/>
    <mergeCell ref="E9:H9"/>
    <mergeCell ref="E18:H18"/>
    <mergeCell ref="E27:H27"/>
    <mergeCell ref="E85:H85"/>
    <mergeCell ref="E87:H87"/>
    <mergeCell ref="D108:F108"/>
    <mergeCell ref="D109:F109"/>
    <mergeCell ref="D110:F110"/>
    <mergeCell ref="D111:F111"/>
    <mergeCell ref="D112:F112"/>
    <mergeCell ref="E124:H124"/>
    <mergeCell ref="E126:H12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89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96</v>
      </c>
      <c r="L4" s="18"/>
      <c r="M4" s="116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17" t="str">
        <f>'Rekapitulácia stavby'!K6</f>
        <v>Revitalizácia športoveho areálu Slavoj Trebišov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97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271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28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28" t="s">
        <v>20</v>
      </c>
      <c r="J12" s="65" t="str">
        <f>'Rekapitulácia stavby'!AN8</f>
        <v>10. 2. 2021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28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28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28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28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28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18"/>
      <c r="B27" s="119"/>
      <c r="C27" s="118"/>
      <c r="D27" s="118"/>
      <c r="E27" s="32" t="s">
        <v>1</v>
      </c>
      <c r="F27" s="32"/>
      <c r="G27" s="32"/>
      <c r="H27" s="32"/>
      <c r="I27" s="118"/>
      <c r="J27" s="118"/>
      <c r="K27" s="118"/>
      <c r="L27" s="120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99</v>
      </c>
      <c r="E30" s="34"/>
      <c r="F30" s="34"/>
      <c r="G30" s="34"/>
      <c r="H30" s="34"/>
      <c r="I30" s="34"/>
      <c r="J30" s="121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2" t="s">
        <v>100</v>
      </c>
      <c r="E31" s="34"/>
      <c r="F31" s="34"/>
      <c r="G31" s="34"/>
      <c r="H31" s="34"/>
      <c r="I31" s="34"/>
      <c r="J31" s="121">
        <f>J104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23" t="s">
        <v>34</v>
      </c>
      <c r="E32" s="34"/>
      <c r="F32" s="34"/>
      <c r="G32" s="34"/>
      <c r="H32" s="34"/>
      <c r="I32" s="34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8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39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24" t="s">
        <v>38</v>
      </c>
      <c r="E35" s="28" t="s">
        <v>39</v>
      </c>
      <c r="F35" s="125">
        <f>ROUND((SUM(BE104:BE111) + SUM(BE131:BE142)),  2)</f>
        <v>0</v>
      </c>
      <c r="G35" s="34"/>
      <c r="H35" s="34"/>
      <c r="I35" s="126">
        <v>0.20000000000000001</v>
      </c>
      <c r="J35" s="125">
        <f>ROUND(((SUM(BE104:BE111) + SUM(BE131:BE142))*I35),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25">
        <f>ROUND((SUM(BF104:BF111) + SUM(BF131:BF142)),  2)</f>
        <v>0</v>
      </c>
      <c r="G36" s="34"/>
      <c r="H36" s="34"/>
      <c r="I36" s="126">
        <v>0.20000000000000001</v>
      </c>
      <c r="J36" s="125">
        <f>ROUND(((SUM(BF104:BF111) + SUM(BF131:BF142))*I36),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25">
        <f>ROUND((SUM(BG104:BG111) + SUM(BG131:BG142)),  2)</f>
        <v>0</v>
      </c>
      <c r="G37" s="34"/>
      <c r="H37" s="34"/>
      <c r="I37" s="126">
        <v>0.20000000000000001</v>
      </c>
      <c r="J37" s="125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25">
        <f>ROUND((SUM(BH104:BH111) + SUM(BH131:BH142)),  2)</f>
        <v>0</v>
      </c>
      <c r="G38" s="34"/>
      <c r="H38" s="34"/>
      <c r="I38" s="126">
        <v>0.20000000000000001</v>
      </c>
      <c r="J38" s="125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25">
        <f>ROUND((SUM(BI104:BI111) + SUM(BI131:BI142)),  2)</f>
        <v>0</v>
      </c>
      <c r="G39" s="34"/>
      <c r="H39" s="34"/>
      <c r="I39" s="126">
        <v>0</v>
      </c>
      <c r="J39" s="125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27"/>
      <c r="D41" s="128" t="s">
        <v>44</v>
      </c>
      <c r="E41" s="77"/>
      <c r="F41" s="77"/>
      <c r="G41" s="129" t="s">
        <v>45</v>
      </c>
      <c r="H41" s="130" t="s">
        <v>46</v>
      </c>
      <c r="I41" s="77"/>
      <c r="J41" s="131">
        <f>SUM(J32:J39)</f>
        <v>0</v>
      </c>
      <c r="K41" s="132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33" t="s">
        <v>50</v>
      </c>
      <c r="G61" s="54" t="s">
        <v>49</v>
      </c>
      <c r="H61" s="37"/>
      <c r="I61" s="37"/>
      <c r="J61" s="134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33" t="s">
        <v>50</v>
      </c>
      <c r="G76" s="54" t="s">
        <v>49</v>
      </c>
      <c r="H76" s="37"/>
      <c r="I76" s="37"/>
      <c r="J76" s="134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101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7" t="str">
        <f>E7</f>
        <v>Revitalizácia športoveho areálu Slavoj Trebišov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97</v>
      </c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 xml:space="preserve">04 - SO 04 Asfaltove ihrisko pre skaterov 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Trebišov </v>
      </c>
      <c r="G89" s="34"/>
      <c r="H89" s="34"/>
      <c r="I89" s="28" t="s">
        <v>20</v>
      </c>
      <c r="J89" s="65" t="str">
        <f>IF(J12="","",J12)</f>
        <v>10. 2. 2021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Mesto Trebišov </v>
      </c>
      <c r="G91" s="34"/>
      <c r="H91" s="34"/>
      <c r="I91" s="28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35" t="s">
        <v>102</v>
      </c>
      <c r="D94" s="127"/>
      <c r="E94" s="127"/>
      <c r="F94" s="127"/>
      <c r="G94" s="127"/>
      <c r="H94" s="127"/>
      <c r="I94" s="127"/>
      <c r="J94" s="136" t="s">
        <v>103</v>
      </c>
      <c r="K94" s="12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37" t="s">
        <v>104</v>
      </c>
      <c r="D96" s="34"/>
      <c r="E96" s="34"/>
      <c r="F96" s="34"/>
      <c r="G96" s="34"/>
      <c r="H96" s="34"/>
      <c r="I96" s="34"/>
      <c r="J96" s="92">
        <f>J131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105</v>
      </c>
    </row>
    <row r="97" s="9" customFormat="1" ht="24.96" customHeight="1">
      <c r="A97" s="9"/>
      <c r="B97" s="138"/>
      <c r="C97" s="9"/>
      <c r="D97" s="139" t="s">
        <v>106</v>
      </c>
      <c r="E97" s="140"/>
      <c r="F97" s="140"/>
      <c r="G97" s="140"/>
      <c r="H97" s="140"/>
      <c r="I97" s="140"/>
      <c r="J97" s="141">
        <f>J132</f>
        <v>0</v>
      </c>
      <c r="K97" s="9"/>
      <c r="L97" s="13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42"/>
      <c r="C98" s="10"/>
      <c r="D98" s="143" t="s">
        <v>107</v>
      </c>
      <c r="E98" s="144"/>
      <c r="F98" s="144"/>
      <c r="G98" s="144"/>
      <c r="H98" s="144"/>
      <c r="I98" s="144"/>
      <c r="J98" s="145">
        <f>J133</f>
        <v>0</v>
      </c>
      <c r="K98" s="10"/>
      <c r="L98" s="14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2"/>
      <c r="C99" s="10"/>
      <c r="D99" s="143" t="s">
        <v>110</v>
      </c>
      <c r="E99" s="144"/>
      <c r="F99" s="144"/>
      <c r="G99" s="144"/>
      <c r="H99" s="144"/>
      <c r="I99" s="144"/>
      <c r="J99" s="145">
        <f>J135</f>
        <v>0</v>
      </c>
      <c r="K99" s="10"/>
      <c r="L99" s="14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42"/>
      <c r="C100" s="10"/>
      <c r="D100" s="143" t="s">
        <v>112</v>
      </c>
      <c r="E100" s="144"/>
      <c r="F100" s="144"/>
      <c r="G100" s="144"/>
      <c r="H100" s="144"/>
      <c r="I100" s="144"/>
      <c r="J100" s="145">
        <f>J138</f>
        <v>0</v>
      </c>
      <c r="K100" s="10"/>
      <c r="L100" s="14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42"/>
      <c r="C101" s="10"/>
      <c r="D101" s="143" t="s">
        <v>113</v>
      </c>
      <c r="E101" s="144"/>
      <c r="F101" s="144"/>
      <c r="G101" s="144"/>
      <c r="H101" s="144"/>
      <c r="I101" s="144"/>
      <c r="J101" s="145">
        <f>J141</f>
        <v>0</v>
      </c>
      <c r="K101" s="10"/>
      <c r="L101" s="14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34"/>
      <c r="J102" s="34"/>
      <c r="K102" s="34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35"/>
      <c r="C103" s="34"/>
      <c r="D103" s="34"/>
      <c r="E103" s="34"/>
      <c r="F103" s="34"/>
      <c r="G103" s="34"/>
      <c r="H103" s="34"/>
      <c r="I103" s="34"/>
      <c r="J103" s="34"/>
      <c r="K103" s="34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29.28" customHeight="1">
      <c r="A104" s="34"/>
      <c r="B104" s="35"/>
      <c r="C104" s="137" t="s">
        <v>114</v>
      </c>
      <c r="D104" s="34"/>
      <c r="E104" s="34"/>
      <c r="F104" s="34"/>
      <c r="G104" s="34"/>
      <c r="H104" s="34"/>
      <c r="I104" s="34"/>
      <c r="J104" s="146">
        <f>ROUND(J105 + J106 + J107 + J108 + J109 + J110,2)</f>
        <v>0</v>
      </c>
      <c r="K104" s="34"/>
      <c r="L104" s="51"/>
      <c r="N104" s="147" t="s">
        <v>38</v>
      </c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18" customHeight="1">
      <c r="A105" s="34"/>
      <c r="B105" s="148"/>
      <c r="C105" s="149"/>
      <c r="D105" s="150" t="s">
        <v>115</v>
      </c>
      <c r="E105" s="151"/>
      <c r="F105" s="151"/>
      <c r="G105" s="149"/>
      <c r="H105" s="149"/>
      <c r="I105" s="149"/>
      <c r="J105" s="152">
        <v>0</v>
      </c>
      <c r="K105" s="149"/>
      <c r="L105" s="153"/>
      <c r="M105" s="154"/>
      <c r="N105" s="155" t="s">
        <v>40</v>
      </c>
      <c r="O105" s="154"/>
      <c r="P105" s="154"/>
      <c r="Q105" s="154"/>
      <c r="R105" s="154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54"/>
      <c r="AG105" s="154"/>
      <c r="AH105" s="154"/>
      <c r="AI105" s="154"/>
      <c r="AJ105" s="154"/>
      <c r="AK105" s="154"/>
      <c r="AL105" s="154"/>
      <c r="AM105" s="154"/>
      <c r="AN105" s="154"/>
      <c r="AO105" s="154"/>
      <c r="AP105" s="154"/>
      <c r="AQ105" s="154"/>
      <c r="AR105" s="154"/>
      <c r="AS105" s="154"/>
      <c r="AT105" s="154"/>
      <c r="AU105" s="154"/>
      <c r="AV105" s="154"/>
      <c r="AW105" s="154"/>
      <c r="AX105" s="154"/>
      <c r="AY105" s="156" t="s">
        <v>116</v>
      </c>
      <c r="AZ105" s="154"/>
      <c r="BA105" s="154"/>
      <c r="BB105" s="154"/>
      <c r="BC105" s="154"/>
      <c r="BD105" s="154"/>
      <c r="BE105" s="157">
        <f>IF(N105="základná",J105,0)</f>
        <v>0</v>
      </c>
      <c r="BF105" s="157">
        <f>IF(N105="znížená",J105,0)</f>
        <v>0</v>
      </c>
      <c r="BG105" s="157">
        <f>IF(N105="zákl. prenesená",J105,0)</f>
        <v>0</v>
      </c>
      <c r="BH105" s="157">
        <f>IF(N105="zníž. prenesená",J105,0)</f>
        <v>0</v>
      </c>
      <c r="BI105" s="157">
        <f>IF(N105="nulová",J105,0)</f>
        <v>0</v>
      </c>
      <c r="BJ105" s="156" t="s">
        <v>117</v>
      </c>
      <c r="BK105" s="154"/>
      <c r="BL105" s="154"/>
      <c r="BM105" s="154"/>
    </row>
    <row r="106" s="2" customFormat="1" ht="18" customHeight="1">
      <c r="A106" s="34"/>
      <c r="B106" s="148"/>
      <c r="C106" s="149"/>
      <c r="D106" s="150" t="s">
        <v>118</v>
      </c>
      <c r="E106" s="151"/>
      <c r="F106" s="151"/>
      <c r="G106" s="149"/>
      <c r="H106" s="149"/>
      <c r="I106" s="149"/>
      <c r="J106" s="152">
        <v>0</v>
      </c>
      <c r="K106" s="149"/>
      <c r="L106" s="153"/>
      <c r="M106" s="154"/>
      <c r="N106" s="155" t="s">
        <v>40</v>
      </c>
      <c r="O106" s="154"/>
      <c r="P106" s="154"/>
      <c r="Q106" s="154"/>
      <c r="R106" s="154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54"/>
      <c r="AG106" s="154"/>
      <c r="AH106" s="154"/>
      <c r="AI106" s="154"/>
      <c r="AJ106" s="154"/>
      <c r="AK106" s="154"/>
      <c r="AL106" s="154"/>
      <c r="AM106" s="154"/>
      <c r="AN106" s="154"/>
      <c r="AO106" s="154"/>
      <c r="AP106" s="154"/>
      <c r="AQ106" s="154"/>
      <c r="AR106" s="154"/>
      <c r="AS106" s="154"/>
      <c r="AT106" s="154"/>
      <c r="AU106" s="154"/>
      <c r="AV106" s="154"/>
      <c r="AW106" s="154"/>
      <c r="AX106" s="154"/>
      <c r="AY106" s="156" t="s">
        <v>116</v>
      </c>
      <c r="AZ106" s="154"/>
      <c r="BA106" s="154"/>
      <c r="BB106" s="154"/>
      <c r="BC106" s="154"/>
      <c r="BD106" s="154"/>
      <c r="BE106" s="157">
        <f>IF(N106="základná",J106,0)</f>
        <v>0</v>
      </c>
      <c r="BF106" s="157">
        <f>IF(N106="znížená",J106,0)</f>
        <v>0</v>
      </c>
      <c r="BG106" s="157">
        <f>IF(N106="zákl. prenesená",J106,0)</f>
        <v>0</v>
      </c>
      <c r="BH106" s="157">
        <f>IF(N106="zníž. prenesená",J106,0)</f>
        <v>0</v>
      </c>
      <c r="BI106" s="157">
        <f>IF(N106="nulová",J106,0)</f>
        <v>0</v>
      </c>
      <c r="BJ106" s="156" t="s">
        <v>117</v>
      </c>
      <c r="BK106" s="154"/>
      <c r="BL106" s="154"/>
      <c r="BM106" s="154"/>
    </row>
    <row r="107" s="2" customFormat="1" ht="18" customHeight="1">
      <c r="A107" s="34"/>
      <c r="B107" s="148"/>
      <c r="C107" s="149"/>
      <c r="D107" s="150" t="s">
        <v>119</v>
      </c>
      <c r="E107" s="151"/>
      <c r="F107" s="151"/>
      <c r="G107" s="149"/>
      <c r="H107" s="149"/>
      <c r="I107" s="149"/>
      <c r="J107" s="152">
        <v>0</v>
      </c>
      <c r="K107" s="149"/>
      <c r="L107" s="153"/>
      <c r="M107" s="154"/>
      <c r="N107" s="155" t="s">
        <v>40</v>
      </c>
      <c r="O107" s="154"/>
      <c r="P107" s="154"/>
      <c r="Q107" s="154"/>
      <c r="R107" s="154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54"/>
      <c r="AG107" s="154"/>
      <c r="AH107" s="154"/>
      <c r="AI107" s="154"/>
      <c r="AJ107" s="154"/>
      <c r="AK107" s="154"/>
      <c r="AL107" s="154"/>
      <c r="AM107" s="154"/>
      <c r="AN107" s="154"/>
      <c r="AO107" s="154"/>
      <c r="AP107" s="154"/>
      <c r="AQ107" s="154"/>
      <c r="AR107" s="154"/>
      <c r="AS107" s="154"/>
      <c r="AT107" s="154"/>
      <c r="AU107" s="154"/>
      <c r="AV107" s="154"/>
      <c r="AW107" s="154"/>
      <c r="AX107" s="154"/>
      <c r="AY107" s="156" t="s">
        <v>116</v>
      </c>
      <c r="AZ107" s="154"/>
      <c r="BA107" s="154"/>
      <c r="BB107" s="154"/>
      <c r="BC107" s="154"/>
      <c r="BD107" s="154"/>
      <c r="BE107" s="157">
        <f>IF(N107="základná",J107,0)</f>
        <v>0</v>
      </c>
      <c r="BF107" s="157">
        <f>IF(N107="znížená",J107,0)</f>
        <v>0</v>
      </c>
      <c r="BG107" s="157">
        <f>IF(N107="zákl. prenesená",J107,0)</f>
        <v>0</v>
      </c>
      <c r="BH107" s="157">
        <f>IF(N107="zníž. prenesená",J107,0)</f>
        <v>0</v>
      </c>
      <c r="BI107" s="157">
        <f>IF(N107="nulová",J107,0)</f>
        <v>0</v>
      </c>
      <c r="BJ107" s="156" t="s">
        <v>117</v>
      </c>
      <c r="BK107" s="154"/>
      <c r="BL107" s="154"/>
      <c r="BM107" s="154"/>
    </row>
    <row r="108" s="2" customFormat="1" ht="18" customHeight="1">
      <c r="A108" s="34"/>
      <c r="B108" s="148"/>
      <c r="C108" s="149"/>
      <c r="D108" s="150" t="s">
        <v>120</v>
      </c>
      <c r="E108" s="151"/>
      <c r="F108" s="151"/>
      <c r="G108" s="149"/>
      <c r="H108" s="149"/>
      <c r="I108" s="149"/>
      <c r="J108" s="152">
        <v>0</v>
      </c>
      <c r="K108" s="149"/>
      <c r="L108" s="153"/>
      <c r="M108" s="154"/>
      <c r="N108" s="155" t="s">
        <v>40</v>
      </c>
      <c r="O108" s="154"/>
      <c r="P108" s="154"/>
      <c r="Q108" s="154"/>
      <c r="R108" s="154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  <c r="AT108" s="154"/>
      <c r="AU108" s="154"/>
      <c r="AV108" s="154"/>
      <c r="AW108" s="154"/>
      <c r="AX108" s="154"/>
      <c r="AY108" s="156" t="s">
        <v>116</v>
      </c>
      <c r="AZ108" s="154"/>
      <c r="BA108" s="154"/>
      <c r="BB108" s="154"/>
      <c r="BC108" s="154"/>
      <c r="BD108" s="154"/>
      <c r="BE108" s="157">
        <f>IF(N108="základná",J108,0)</f>
        <v>0</v>
      </c>
      <c r="BF108" s="157">
        <f>IF(N108="znížená",J108,0)</f>
        <v>0</v>
      </c>
      <c r="BG108" s="157">
        <f>IF(N108="zákl. prenesená",J108,0)</f>
        <v>0</v>
      </c>
      <c r="BH108" s="157">
        <f>IF(N108="zníž. prenesená",J108,0)</f>
        <v>0</v>
      </c>
      <c r="BI108" s="157">
        <f>IF(N108="nulová",J108,0)</f>
        <v>0</v>
      </c>
      <c r="BJ108" s="156" t="s">
        <v>117</v>
      </c>
      <c r="BK108" s="154"/>
      <c r="BL108" s="154"/>
      <c r="BM108" s="154"/>
    </row>
    <row r="109" s="2" customFormat="1" ht="18" customHeight="1">
      <c r="A109" s="34"/>
      <c r="B109" s="148"/>
      <c r="C109" s="149"/>
      <c r="D109" s="150" t="s">
        <v>121</v>
      </c>
      <c r="E109" s="151"/>
      <c r="F109" s="151"/>
      <c r="G109" s="149"/>
      <c r="H109" s="149"/>
      <c r="I109" s="149"/>
      <c r="J109" s="152">
        <v>0</v>
      </c>
      <c r="K109" s="149"/>
      <c r="L109" s="153"/>
      <c r="M109" s="154"/>
      <c r="N109" s="155" t="s">
        <v>40</v>
      </c>
      <c r="O109" s="154"/>
      <c r="P109" s="154"/>
      <c r="Q109" s="154"/>
      <c r="R109" s="154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54"/>
      <c r="AG109" s="154"/>
      <c r="AH109" s="154"/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  <c r="AT109" s="154"/>
      <c r="AU109" s="154"/>
      <c r="AV109" s="154"/>
      <c r="AW109" s="154"/>
      <c r="AX109" s="154"/>
      <c r="AY109" s="156" t="s">
        <v>116</v>
      </c>
      <c r="AZ109" s="154"/>
      <c r="BA109" s="154"/>
      <c r="BB109" s="154"/>
      <c r="BC109" s="154"/>
      <c r="BD109" s="154"/>
      <c r="BE109" s="157">
        <f>IF(N109="základná",J109,0)</f>
        <v>0</v>
      </c>
      <c r="BF109" s="157">
        <f>IF(N109="znížená",J109,0)</f>
        <v>0</v>
      </c>
      <c r="BG109" s="157">
        <f>IF(N109="zákl. prenesená",J109,0)</f>
        <v>0</v>
      </c>
      <c r="BH109" s="157">
        <f>IF(N109="zníž. prenesená",J109,0)</f>
        <v>0</v>
      </c>
      <c r="BI109" s="157">
        <f>IF(N109="nulová",J109,0)</f>
        <v>0</v>
      </c>
      <c r="BJ109" s="156" t="s">
        <v>117</v>
      </c>
      <c r="BK109" s="154"/>
      <c r="BL109" s="154"/>
      <c r="BM109" s="154"/>
    </row>
    <row r="110" s="2" customFormat="1" ht="18" customHeight="1">
      <c r="A110" s="34"/>
      <c r="B110" s="148"/>
      <c r="C110" s="149"/>
      <c r="D110" s="151" t="s">
        <v>122</v>
      </c>
      <c r="E110" s="149"/>
      <c r="F110" s="149"/>
      <c r="G110" s="149"/>
      <c r="H110" s="149"/>
      <c r="I110" s="149"/>
      <c r="J110" s="152">
        <f>ROUND(J30*T110,2)</f>
        <v>0</v>
      </c>
      <c r="K110" s="149"/>
      <c r="L110" s="153"/>
      <c r="M110" s="154"/>
      <c r="N110" s="155" t="s">
        <v>40</v>
      </c>
      <c r="O110" s="154"/>
      <c r="P110" s="154"/>
      <c r="Q110" s="154"/>
      <c r="R110" s="154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  <c r="AT110" s="154"/>
      <c r="AU110" s="154"/>
      <c r="AV110" s="154"/>
      <c r="AW110" s="154"/>
      <c r="AX110" s="154"/>
      <c r="AY110" s="156" t="s">
        <v>123</v>
      </c>
      <c r="AZ110" s="154"/>
      <c r="BA110" s="154"/>
      <c r="BB110" s="154"/>
      <c r="BC110" s="154"/>
      <c r="BD110" s="154"/>
      <c r="BE110" s="157">
        <f>IF(N110="základná",J110,0)</f>
        <v>0</v>
      </c>
      <c r="BF110" s="157">
        <f>IF(N110="znížená",J110,0)</f>
        <v>0</v>
      </c>
      <c r="BG110" s="157">
        <f>IF(N110="zákl. prenesená",J110,0)</f>
        <v>0</v>
      </c>
      <c r="BH110" s="157">
        <f>IF(N110="zníž. prenesená",J110,0)</f>
        <v>0</v>
      </c>
      <c r="BI110" s="157">
        <f>IF(N110="nulová",J110,0)</f>
        <v>0</v>
      </c>
      <c r="BJ110" s="156" t="s">
        <v>117</v>
      </c>
      <c r="BK110" s="154"/>
      <c r="BL110" s="154"/>
      <c r="BM110" s="154"/>
    </row>
    <row r="111" s="2" customFormat="1">
      <c r="A111" s="34"/>
      <c r="B111" s="35"/>
      <c r="C111" s="34"/>
      <c r="D111" s="34"/>
      <c r="E111" s="34"/>
      <c r="F111" s="34"/>
      <c r="G111" s="34"/>
      <c r="H111" s="34"/>
      <c r="I111" s="3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29.28" customHeight="1">
      <c r="A112" s="34"/>
      <c r="B112" s="35"/>
      <c r="C112" s="158" t="s">
        <v>124</v>
      </c>
      <c r="D112" s="127"/>
      <c r="E112" s="127"/>
      <c r="F112" s="127"/>
      <c r="G112" s="127"/>
      <c r="H112" s="127"/>
      <c r="I112" s="127"/>
      <c r="J112" s="159">
        <f>ROUND(J96+J104,2)</f>
        <v>0</v>
      </c>
      <c r="K112" s="127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56"/>
      <c r="C113" s="57"/>
      <c r="D113" s="57"/>
      <c r="E113" s="57"/>
      <c r="F113" s="57"/>
      <c r="G113" s="57"/>
      <c r="H113" s="57"/>
      <c r="I113" s="57"/>
      <c r="J113" s="57"/>
      <c r="K113" s="57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7" s="2" customFormat="1" ht="6.96" customHeight="1">
      <c r="A117" s="34"/>
      <c r="B117" s="58"/>
      <c r="C117" s="59"/>
      <c r="D117" s="59"/>
      <c r="E117" s="59"/>
      <c r="F117" s="59"/>
      <c r="G117" s="59"/>
      <c r="H117" s="59"/>
      <c r="I117" s="59"/>
      <c r="J117" s="59"/>
      <c r="K117" s="59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24.96" customHeight="1">
      <c r="A118" s="34"/>
      <c r="B118" s="35"/>
      <c r="C118" s="19" t="s">
        <v>125</v>
      </c>
      <c r="D118" s="34"/>
      <c r="E118" s="34"/>
      <c r="F118" s="34"/>
      <c r="G118" s="34"/>
      <c r="H118" s="34"/>
      <c r="I118" s="34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6.96" customHeight="1">
      <c r="A119" s="34"/>
      <c r="B119" s="35"/>
      <c r="C119" s="34"/>
      <c r="D119" s="34"/>
      <c r="E119" s="34"/>
      <c r="F119" s="34"/>
      <c r="G119" s="34"/>
      <c r="H119" s="34"/>
      <c r="I119" s="34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2" customHeight="1">
      <c r="A120" s="34"/>
      <c r="B120" s="35"/>
      <c r="C120" s="28" t="s">
        <v>14</v>
      </c>
      <c r="D120" s="34"/>
      <c r="E120" s="34"/>
      <c r="F120" s="34"/>
      <c r="G120" s="34"/>
      <c r="H120" s="34"/>
      <c r="I120" s="34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6.5" customHeight="1">
      <c r="A121" s="34"/>
      <c r="B121" s="35"/>
      <c r="C121" s="34"/>
      <c r="D121" s="34"/>
      <c r="E121" s="117" t="str">
        <f>E7</f>
        <v>Revitalizácia športoveho areálu Slavoj Trebišov</v>
      </c>
      <c r="F121" s="28"/>
      <c r="G121" s="28"/>
      <c r="H121" s="28"/>
      <c r="I121" s="34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2" customHeight="1">
      <c r="A122" s="34"/>
      <c r="B122" s="35"/>
      <c r="C122" s="28" t="s">
        <v>97</v>
      </c>
      <c r="D122" s="34"/>
      <c r="E122" s="34"/>
      <c r="F122" s="34"/>
      <c r="G122" s="34"/>
      <c r="H122" s="34"/>
      <c r="I122" s="34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6.5" customHeight="1">
      <c r="A123" s="34"/>
      <c r="B123" s="35"/>
      <c r="C123" s="34"/>
      <c r="D123" s="34"/>
      <c r="E123" s="63" t="str">
        <f>E9</f>
        <v xml:space="preserve">04 - SO 04 Asfaltove ihrisko pre skaterov </v>
      </c>
      <c r="F123" s="34"/>
      <c r="G123" s="34"/>
      <c r="H123" s="34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6.96" customHeight="1">
      <c r="A124" s="34"/>
      <c r="B124" s="35"/>
      <c r="C124" s="34"/>
      <c r="D124" s="34"/>
      <c r="E124" s="34"/>
      <c r="F124" s="34"/>
      <c r="G124" s="34"/>
      <c r="H124" s="34"/>
      <c r="I124" s="34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2" customHeight="1">
      <c r="A125" s="34"/>
      <c r="B125" s="35"/>
      <c r="C125" s="28" t="s">
        <v>18</v>
      </c>
      <c r="D125" s="34"/>
      <c r="E125" s="34"/>
      <c r="F125" s="23" t="str">
        <f>F12</f>
        <v xml:space="preserve">Trebišov </v>
      </c>
      <c r="G125" s="34"/>
      <c r="H125" s="34"/>
      <c r="I125" s="28" t="s">
        <v>20</v>
      </c>
      <c r="J125" s="65" t="str">
        <f>IF(J12="","",J12)</f>
        <v>10. 2. 2021</v>
      </c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6.96" customHeight="1">
      <c r="A126" s="34"/>
      <c r="B126" s="35"/>
      <c r="C126" s="34"/>
      <c r="D126" s="34"/>
      <c r="E126" s="34"/>
      <c r="F126" s="34"/>
      <c r="G126" s="34"/>
      <c r="H126" s="34"/>
      <c r="I126" s="34"/>
      <c r="J126" s="34"/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5.15" customHeight="1">
      <c r="A127" s="34"/>
      <c r="B127" s="35"/>
      <c r="C127" s="28" t="s">
        <v>22</v>
      </c>
      <c r="D127" s="34"/>
      <c r="E127" s="34"/>
      <c r="F127" s="23" t="str">
        <f>E15</f>
        <v xml:space="preserve">Mesto Trebišov </v>
      </c>
      <c r="G127" s="34"/>
      <c r="H127" s="34"/>
      <c r="I127" s="28" t="s">
        <v>28</v>
      </c>
      <c r="J127" s="32" t="str">
        <f>E21</f>
        <v xml:space="preserve"> </v>
      </c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5.15" customHeight="1">
      <c r="A128" s="34"/>
      <c r="B128" s="35"/>
      <c r="C128" s="28" t="s">
        <v>26</v>
      </c>
      <c r="D128" s="34"/>
      <c r="E128" s="34"/>
      <c r="F128" s="23" t="str">
        <f>IF(E18="","",E18)</f>
        <v>Vyplň údaj</v>
      </c>
      <c r="G128" s="34"/>
      <c r="H128" s="34"/>
      <c r="I128" s="28" t="s">
        <v>32</v>
      </c>
      <c r="J128" s="32" t="str">
        <f>E24</f>
        <v xml:space="preserve"> </v>
      </c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10.32" customHeight="1">
      <c r="A129" s="34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11" customFormat="1" ht="29.28" customHeight="1">
      <c r="A130" s="160"/>
      <c r="B130" s="161"/>
      <c r="C130" s="162" t="s">
        <v>126</v>
      </c>
      <c r="D130" s="163" t="s">
        <v>59</v>
      </c>
      <c r="E130" s="163" t="s">
        <v>55</v>
      </c>
      <c r="F130" s="163" t="s">
        <v>56</v>
      </c>
      <c r="G130" s="163" t="s">
        <v>127</v>
      </c>
      <c r="H130" s="163" t="s">
        <v>128</v>
      </c>
      <c r="I130" s="163" t="s">
        <v>129</v>
      </c>
      <c r="J130" s="164" t="s">
        <v>103</v>
      </c>
      <c r="K130" s="165" t="s">
        <v>130</v>
      </c>
      <c r="L130" s="166"/>
      <c r="M130" s="82" t="s">
        <v>1</v>
      </c>
      <c r="N130" s="83" t="s">
        <v>38</v>
      </c>
      <c r="O130" s="83" t="s">
        <v>131</v>
      </c>
      <c r="P130" s="83" t="s">
        <v>132</v>
      </c>
      <c r="Q130" s="83" t="s">
        <v>133</v>
      </c>
      <c r="R130" s="83" t="s">
        <v>134</v>
      </c>
      <c r="S130" s="83" t="s">
        <v>135</v>
      </c>
      <c r="T130" s="84" t="s">
        <v>136</v>
      </c>
      <c r="U130" s="160"/>
      <c r="V130" s="160"/>
      <c r="W130" s="160"/>
      <c r="X130" s="160"/>
      <c r="Y130" s="160"/>
      <c r="Z130" s="160"/>
      <c r="AA130" s="160"/>
      <c r="AB130" s="160"/>
      <c r="AC130" s="160"/>
      <c r="AD130" s="160"/>
      <c r="AE130" s="160"/>
    </row>
    <row r="131" s="2" customFormat="1" ht="22.8" customHeight="1">
      <c r="A131" s="34"/>
      <c r="B131" s="35"/>
      <c r="C131" s="89" t="s">
        <v>99</v>
      </c>
      <c r="D131" s="34"/>
      <c r="E131" s="34"/>
      <c r="F131" s="34"/>
      <c r="G131" s="34"/>
      <c r="H131" s="34"/>
      <c r="I131" s="34"/>
      <c r="J131" s="167">
        <f>BK131</f>
        <v>0</v>
      </c>
      <c r="K131" s="34"/>
      <c r="L131" s="35"/>
      <c r="M131" s="85"/>
      <c r="N131" s="69"/>
      <c r="O131" s="86"/>
      <c r="P131" s="168">
        <f>P132</f>
        <v>0</v>
      </c>
      <c r="Q131" s="86"/>
      <c r="R131" s="168">
        <f>R132</f>
        <v>109.50978000000001</v>
      </c>
      <c r="S131" s="86"/>
      <c r="T131" s="169">
        <f>T132</f>
        <v>157.226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5" t="s">
        <v>73</v>
      </c>
      <c r="AU131" s="15" t="s">
        <v>105</v>
      </c>
      <c r="BK131" s="170">
        <f>BK132</f>
        <v>0</v>
      </c>
    </row>
    <row r="132" s="12" customFormat="1" ht="25.92" customHeight="1">
      <c r="A132" s="12"/>
      <c r="B132" s="171"/>
      <c r="C132" s="12"/>
      <c r="D132" s="172" t="s">
        <v>73</v>
      </c>
      <c r="E132" s="173" t="s">
        <v>137</v>
      </c>
      <c r="F132" s="173" t="s">
        <v>138</v>
      </c>
      <c r="G132" s="12"/>
      <c r="H132" s="12"/>
      <c r="I132" s="174"/>
      <c r="J132" s="175">
        <f>BK132</f>
        <v>0</v>
      </c>
      <c r="K132" s="12"/>
      <c r="L132" s="171"/>
      <c r="M132" s="176"/>
      <c r="N132" s="177"/>
      <c r="O132" s="177"/>
      <c r="P132" s="178">
        <f>P133+P135+P138+P141</f>
        <v>0</v>
      </c>
      <c r="Q132" s="177"/>
      <c r="R132" s="178">
        <f>R133+R135+R138+R141</f>
        <v>109.50978000000001</v>
      </c>
      <c r="S132" s="177"/>
      <c r="T132" s="179">
        <f>T133+T135+T138+T141</f>
        <v>157.226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72" t="s">
        <v>82</v>
      </c>
      <c r="AT132" s="180" t="s">
        <v>73</v>
      </c>
      <c r="AU132" s="180" t="s">
        <v>74</v>
      </c>
      <c r="AY132" s="172" t="s">
        <v>139</v>
      </c>
      <c r="BK132" s="181">
        <f>BK133+BK135+BK138+BK141</f>
        <v>0</v>
      </c>
    </row>
    <row r="133" s="12" customFormat="1" ht="22.8" customHeight="1">
      <c r="A133" s="12"/>
      <c r="B133" s="171"/>
      <c r="C133" s="12"/>
      <c r="D133" s="172" t="s">
        <v>73</v>
      </c>
      <c r="E133" s="182" t="s">
        <v>82</v>
      </c>
      <c r="F133" s="182" t="s">
        <v>140</v>
      </c>
      <c r="G133" s="12"/>
      <c r="H133" s="12"/>
      <c r="I133" s="174"/>
      <c r="J133" s="183">
        <f>BK133</f>
        <v>0</v>
      </c>
      <c r="K133" s="12"/>
      <c r="L133" s="171"/>
      <c r="M133" s="176"/>
      <c r="N133" s="177"/>
      <c r="O133" s="177"/>
      <c r="P133" s="178">
        <f>P134</f>
        <v>0</v>
      </c>
      <c r="Q133" s="177"/>
      <c r="R133" s="178">
        <f>R134</f>
        <v>0.16094</v>
      </c>
      <c r="S133" s="177"/>
      <c r="T133" s="179">
        <f>T134</f>
        <v>157.226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72" t="s">
        <v>82</v>
      </c>
      <c r="AT133" s="180" t="s">
        <v>73</v>
      </c>
      <c r="AU133" s="180" t="s">
        <v>82</v>
      </c>
      <c r="AY133" s="172" t="s">
        <v>139</v>
      </c>
      <c r="BK133" s="181">
        <f>BK134</f>
        <v>0</v>
      </c>
    </row>
    <row r="134" s="2" customFormat="1" ht="33" customHeight="1">
      <c r="A134" s="34"/>
      <c r="B134" s="148"/>
      <c r="C134" s="184" t="s">
        <v>82</v>
      </c>
      <c r="D134" s="184" t="s">
        <v>141</v>
      </c>
      <c r="E134" s="185" t="s">
        <v>272</v>
      </c>
      <c r="F134" s="186" t="s">
        <v>273</v>
      </c>
      <c r="G134" s="187" t="s">
        <v>165</v>
      </c>
      <c r="H134" s="188">
        <v>1238</v>
      </c>
      <c r="I134" s="189"/>
      <c r="J134" s="188">
        <f>ROUND(I134*H134,3)</f>
        <v>0</v>
      </c>
      <c r="K134" s="190"/>
      <c r="L134" s="35"/>
      <c r="M134" s="191" t="s">
        <v>1</v>
      </c>
      <c r="N134" s="192" t="s">
        <v>40</v>
      </c>
      <c r="O134" s="73"/>
      <c r="P134" s="193">
        <f>O134*H134</f>
        <v>0</v>
      </c>
      <c r="Q134" s="193">
        <v>0.00012999999999999999</v>
      </c>
      <c r="R134" s="193">
        <f>Q134*H134</f>
        <v>0.16094</v>
      </c>
      <c r="S134" s="193">
        <v>0.127</v>
      </c>
      <c r="T134" s="194">
        <f>S134*H134</f>
        <v>157.226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5" t="s">
        <v>145</v>
      </c>
      <c r="AT134" s="195" t="s">
        <v>141</v>
      </c>
      <c r="AU134" s="195" t="s">
        <v>117</v>
      </c>
      <c r="AY134" s="15" t="s">
        <v>139</v>
      </c>
      <c r="BE134" s="196">
        <f>IF(N134="základná",J134,0)</f>
        <v>0</v>
      </c>
      <c r="BF134" s="196">
        <f>IF(N134="znížená",J134,0)</f>
        <v>0</v>
      </c>
      <c r="BG134" s="196">
        <f>IF(N134="zákl. prenesená",J134,0)</f>
        <v>0</v>
      </c>
      <c r="BH134" s="196">
        <f>IF(N134="zníž. prenesená",J134,0)</f>
        <v>0</v>
      </c>
      <c r="BI134" s="196">
        <f>IF(N134="nulová",J134,0)</f>
        <v>0</v>
      </c>
      <c r="BJ134" s="15" t="s">
        <v>117</v>
      </c>
      <c r="BK134" s="197">
        <f>ROUND(I134*H134,3)</f>
        <v>0</v>
      </c>
      <c r="BL134" s="15" t="s">
        <v>145</v>
      </c>
      <c r="BM134" s="195" t="s">
        <v>274</v>
      </c>
    </row>
    <row r="135" s="12" customFormat="1" ht="22.8" customHeight="1">
      <c r="A135" s="12"/>
      <c r="B135" s="171"/>
      <c r="C135" s="12"/>
      <c r="D135" s="172" t="s">
        <v>73</v>
      </c>
      <c r="E135" s="182" t="s">
        <v>158</v>
      </c>
      <c r="F135" s="182" t="s">
        <v>185</v>
      </c>
      <c r="G135" s="12"/>
      <c r="H135" s="12"/>
      <c r="I135" s="174"/>
      <c r="J135" s="183">
        <f>BK135</f>
        <v>0</v>
      </c>
      <c r="K135" s="12"/>
      <c r="L135" s="171"/>
      <c r="M135" s="176"/>
      <c r="N135" s="177"/>
      <c r="O135" s="177"/>
      <c r="P135" s="178">
        <f>SUM(P136:P137)</f>
        <v>0</v>
      </c>
      <c r="Q135" s="177"/>
      <c r="R135" s="178">
        <f>SUM(R136:R137)</f>
        <v>109.34884000000001</v>
      </c>
      <c r="S135" s="177"/>
      <c r="T135" s="179">
        <f>SUM(T136:T137)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72" t="s">
        <v>82</v>
      </c>
      <c r="AT135" s="180" t="s">
        <v>73</v>
      </c>
      <c r="AU135" s="180" t="s">
        <v>82</v>
      </c>
      <c r="AY135" s="172" t="s">
        <v>139</v>
      </c>
      <c r="BK135" s="181">
        <f>SUM(BK136:BK137)</f>
        <v>0</v>
      </c>
    </row>
    <row r="136" s="2" customFormat="1" ht="33" customHeight="1">
      <c r="A136" s="34"/>
      <c r="B136" s="148"/>
      <c r="C136" s="184" t="s">
        <v>167</v>
      </c>
      <c r="D136" s="184" t="s">
        <v>141</v>
      </c>
      <c r="E136" s="185" t="s">
        <v>275</v>
      </c>
      <c r="F136" s="186" t="s">
        <v>276</v>
      </c>
      <c r="G136" s="187" t="s">
        <v>165</v>
      </c>
      <c r="H136" s="188">
        <v>1046</v>
      </c>
      <c r="I136" s="189"/>
      <c r="J136" s="188">
        <f>ROUND(I136*H136,3)</f>
        <v>0</v>
      </c>
      <c r="K136" s="190"/>
      <c r="L136" s="35"/>
      <c r="M136" s="191" t="s">
        <v>1</v>
      </c>
      <c r="N136" s="192" t="s">
        <v>40</v>
      </c>
      <c r="O136" s="73"/>
      <c r="P136" s="193">
        <f>O136*H136</f>
        <v>0</v>
      </c>
      <c r="Q136" s="193">
        <v>0.00080999999999999996</v>
      </c>
      <c r="R136" s="193">
        <f>Q136*H136</f>
        <v>0.8472599999999999</v>
      </c>
      <c r="S136" s="193">
        <v>0</v>
      </c>
      <c r="T136" s="194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5" t="s">
        <v>145</v>
      </c>
      <c r="AT136" s="195" t="s">
        <v>141</v>
      </c>
      <c r="AU136" s="195" t="s">
        <v>117</v>
      </c>
      <c r="AY136" s="15" t="s">
        <v>139</v>
      </c>
      <c r="BE136" s="196">
        <f>IF(N136="základná",J136,0)</f>
        <v>0</v>
      </c>
      <c r="BF136" s="196">
        <f>IF(N136="znížená",J136,0)</f>
        <v>0</v>
      </c>
      <c r="BG136" s="196">
        <f>IF(N136="zákl. prenesená",J136,0)</f>
        <v>0</v>
      </c>
      <c r="BH136" s="196">
        <f>IF(N136="zníž. prenesená",J136,0)</f>
        <v>0</v>
      </c>
      <c r="BI136" s="196">
        <f>IF(N136="nulová",J136,0)</f>
        <v>0</v>
      </c>
      <c r="BJ136" s="15" t="s">
        <v>117</v>
      </c>
      <c r="BK136" s="197">
        <f>ROUND(I136*H136,3)</f>
        <v>0</v>
      </c>
      <c r="BL136" s="15" t="s">
        <v>145</v>
      </c>
      <c r="BM136" s="195" t="s">
        <v>277</v>
      </c>
    </row>
    <row r="137" s="2" customFormat="1" ht="33" customHeight="1">
      <c r="A137" s="34"/>
      <c r="B137" s="148"/>
      <c r="C137" s="184" t="s">
        <v>150</v>
      </c>
      <c r="D137" s="184" t="s">
        <v>141</v>
      </c>
      <c r="E137" s="185" t="s">
        <v>278</v>
      </c>
      <c r="F137" s="186" t="s">
        <v>279</v>
      </c>
      <c r="G137" s="187" t="s">
        <v>165</v>
      </c>
      <c r="H137" s="188">
        <v>1046</v>
      </c>
      <c r="I137" s="189"/>
      <c r="J137" s="188">
        <f>ROUND(I137*H137,3)</f>
        <v>0</v>
      </c>
      <c r="K137" s="190"/>
      <c r="L137" s="35"/>
      <c r="M137" s="191" t="s">
        <v>1</v>
      </c>
      <c r="N137" s="192" t="s">
        <v>40</v>
      </c>
      <c r="O137" s="73"/>
      <c r="P137" s="193">
        <f>O137*H137</f>
        <v>0</v>
      </c>
      <c r="Q137" s="193">
        <v>0.10373</v>
      </c>
      <c r="R137" s="193">
        <f>Q137*H137</f>
        <v>108.50158</v>
      </c>
      <c r="S137" s="193">
        <v>0</v>
      </c>
      <c r="T137" s="194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5" t="s">
        <v>145</v>
      </c>
      <c r="AT137" s="195" t="s">
        <v>141</v>
      </c>
      <c r="AU137" s="195" t="s">
        <v>117</v>
      </c>
      <c r="AY137" s="15" t="s">
        <v>139</v>
      </c>
      <c r="BE137" s="196">
        <f>IF(N137="základná",J137,0)</f>
        <v>0</v>
      </c>
      <c r="BF137" s="196">
        <f>IF(N137="znížená",J137,0)</f>
        <v>0</v>
      </c>
      <c r="BG137" s="196">
        <f>IF(N137="zákl. prenesená",J137,0)</f>
        <v>0</v>
      </c>
      <c r="BH137" s="196">
        <f>IF(N137="zníž. prenesená",J137,0)</f>
        <v>0</v>
      </c>
      <c r="BI137" s="196">
        <f>IF(N137="nulová",J137,0)</f>
        <v>0</v>
      </c>
      <c r="BJ137" s="15" t="s">
        <v>117</v>
      </c>
      <c r="BK137" s="197">
        <f>ROUND(I137*H137,3)</f>
        <v>0</v>
      </c>
      <c r="BL137" s="15" t="s">
        <v>145</v>
      </c>
      <c r="BM137" s="195" t="s">
        <v>280</v>
      </c>
    </row>
    <row r="138" s="12" customFormat="1" ht="22.8" customHeight="1">
      <c r="A138" s="12"/>
      <c r="B138" s="171"/>
      <c r="C138" s="12"/>
      <c r="D138" s="172" t="s">
        <v>73</v>
      </c>
      <c r="E138" s="182" t="s">
        <v>176</v>
      </c>
      <c r="F138" s="182" t="s">
        <v>237</v>
      </c>
      <c r="G138" s="12"/>
      <c r="H138" s="12"/>
      <c r="I138" s="174"/>
      <c r="J138" s="183">
        <f>BK138</f>
        <v>0</v>
      </c>
      <c r="K138" s="12"/>
      <c r="L138" s="171"/>
      <c r="M138" s="176"/>
      <c r="N138" s="177"/>
      <c r="O138" s="177"/>
      <c r="P138" s="178">
        <f>SUM(P139:P140)</f>
        <v>0</v>
      </c>
      <c r="Q138" s="177"/>
      <c r="R138" s="178">
        <f>SUM(R139:R140)</f>
        <v>0</v>
      </c>
      <c r="S138" s="177"/>
      <c r="T138" s="179">
        <f>SUM(T139:T140)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72" t="s">
        <v>82</v>
      </c>
      <c r="AT138" s="180" t="s">
        <v>73</v>
      </c>
      <c r="AU138" s="180" t="s">
        <v>82</v>
      </c>
      <c r="AY138" s="172" t="s">
        <v>139</v>
      </c>
      <c r="BK138" s="181">
        <f>SUM(BK139:BK140)</f>
        <v>0</v>
      </c>
    </row>
    <row r="139" s="2" customFormat="1" ht="33" customHeight="1">
      <c r="A139" s="34"/>
      <c r="B139" s="148"/>
      <c r="C139" s="184" t="s">
        <v>145</v>
      </c>
      <c r="D139" s="184" t="s">
        <v>141</v>
      </c>
      <c r="E139" s="185" t="s">
        <v>281</v>
      </c>
      <c r="F139" s="186" t="s">
        <v>282</v>
      </c>
      <c r="G139" s="187" t="s">
        <v>255</v>
      </c>
      <c r="H139" s="188">
        <v>157.226</v>
      </c>
      <c r="I139" s="189"/>
      <c r="J139" s="188">
        <f>ROUND(I139*H139,3)</f>
        <v>0</v>
      </c>
      <c r="K139" s="190"/>
      <c r="L139" s="35"/>
      <c r="M139" s="191" t="s">
        <v>1</v>
      </c>
      <c r="N139" s="192" t="s">
        <v>40</v>
      </c>
      <c r="O139" s="73"/>
      <c r="P139" s="193">
        <f>O139*H139</f>
        <v>0</v>
      </c>
      <c r="Q139" s="193">
        <v>0</v>
      </c>
      <c r="R139" s="193">
        <f>Q139*H139</f>
        <v>0</v>
      </c>
      <c r="S139" s="193">
        <v>0</v>
      </c>
      <c r="T139" s="194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5" t="s">
        <v>145</v>
      </c>
      <c r="AT139" s="195" t="s">
        <v>141</v>
      </c>
      <c r="AU139" s="195" t="s">
        <v>117</v>
      </c>
      <c r="AY139" s="15" t="s">
        <v>139</v>
      </c>
      <c r="BE139" s="196">
        <f>IF(N139="základná",J139,0)</f>
        <v>0</v>
      </c>
      <c r="BF139" s="196">
        <f>IF(N139="znížená",J139,0)</f>
        <v>0</v>
      </c>
      <c r="BG139" s="196">
        <f>IF(N139="zákl. prenesená",J139,0)</f>
        <v>0</v>
      </c>
      <c r="BH139" s="196">
        <f>IF(N139="zníž. prenesená",J139,0)</f>
        <v>0</v>
      </c>
      <c r="BI139" s="196">
        <f>IF(N139="nulová",J139,0)</f>
        <v>0</v>
      </c>
      <c r="BJ139" s="15" t="s">
        <v>117</v>
      </c>
      <c r="BK139" s="197">
        <f>ROUND(I139*H139,3)</f>
        <v>0</v>
      </c>
      <c r="BL139" s="15" t="s">
        <v>145</v>
      </c>
      <c r="BM139" s="195" t="s">
        <v>283</v>
      </c>
    </row>
    <row r="140" s="2" customFormat="1" ht="21.75" customHeight="1">
      <c r="A140" s="34"/>
      <c r="B140" s="148"/>
      <c r="C140" s="184" t="s">
        <v>158</v>
      </c>
      <c r="D140" s="184" t="s">
        <v>141</v>
      </c>
      <c r="E140" s="185" t="s">
        <v>284</v>
      </c>
      <c r="F140" s="186" t="s">
        <v>285</v>
      </c>
      <c r="G140" s="187" t="s">
        <v>255</v>
      </c>
      <c r="H140" s="188">
        <v>157.226</v>
      </c>
      <c r="I140" s="189"/>
      <c r="J140" s="188">
        <f>ROUND(I140*H140,3)</f>
        <v>0</v>
      </c>
      <c r="K140" s="190"/>
      <c r="L140" s="35"/>
      <c r="M140" s="191" t="s">
        <v>1</v>
      </c>
      <c r="N140" s="192" t="s">
        <v>40</v>
      </c>
      <c r="O140" s="73"/>
      <c r="P140" s="193">
        <f>O140*H140</f>
        <v>0</v>
      </c>
      <c r="Q140" s="193">
        <v>0</v>
      </c>
      <c r="R140" s="193">
        <f>Q140*H140</f>
        <v>0</v>
      </c>
      <c r="S140" s="193">
        <v>0</v>
      </c>
      <c r="T140" s="194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5" t="s">
        <v>145</v>
      </c>
      <c r="AT140" s="195" t="s">
        <v>141</v>
      </c>
      <c r="AU140" s="195" t="s">
        <v>117</v>
      </c>
      <c r="AY140" s="15" t="s">
        <v>139</v>
      </c>
      <c r="BE140" s="196">
        <f>IF(N140="základná",J140,0)</f>
        <v>0</v>
      </c>
      <c r="BF140" s="196">
        <f>IF(N140="znížená",J140,0)</f>
        <v>0</v>
      </c>
      <c r="BG140" s="196">
        <f>IF(N140="zákl. prenesená",J140,0)</f>
        <v>0</v>
      </c>
      <c r="BH140" s="196">
        <f>IF(N140="zníž. prenesená",J140,0)</f>
        <v>0</v>
      </c>
      <c r="BI140" s="196">
        <f>IF(N140="nulová",J140,0)</f>
        <v>0</v>
      </c>
      <c r="BJ140" s="15" t="s">
        <v>117</v>
      </c>
      <c r="BK140" s="197">
        <f>ROUND(I140*H140,3)</f>
        <v>0</v>
      </c>
      <c r="BL140" s="15" t="s">
        <v>145</v>
      </c>
      <c r="BM140" s="195" t="s">
        <v>286</v>
      </c>
    </row>
    <row r="141" s="12" customFormat="1" ht="22.8" customHeight="1">
      <c r="A141" s="12"/>
      <c r="B141" s="171"/>
      <c r="C141" s="12"/>
      <c r="D141" s="172" t="s">
        <v>73</v>
      </c>
      <c r="E141" s="182" t="s">
        <v>250</v>
      </c>
      <c r="F141" s="182" t="s">
        <v>251</v>
      </c>
      <c r="G141" s="12"/>
      <c r="H141" s="12"/>
      <c r="I141" s="174"/>
      <c r="J141" s="183">
        <f>BK141</f>
        <v>0</v>
      </c>
      <c r="K141" s="12"/>
      <c r="L141" s="171"/>
      <c r="M141" s="176"/>
      <c r="N141" s="177"/>
      <c r="O141" s="177"/>
      <c r="P141" s="178">
        <f>P142</f>
        <v>0</v>
      </c>
      <c r="Q141" s="177"/>
      <c r="R141" s="178">
        <f>R142</f>
        <v>0</v>
      </c>
      <c r="S141" s="177"/>
      <c r="T141" s="179">
        <f>T142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72" t="s">
        <v>82</v>
      </c>
      <c r="AT141" s="180" t="s">
        <v>73</v>
      </c>
      <c r="AU141" s="180" t="s">
        <v>82</v>
      </c>
      <c r="AY141" s="172" t="s">
        <v>139</v>
      </c>
      <c r="BK141" s="181">
        <f>BK142</f>
        <v>0</v>
      </c>
    </row>
    <row r="142" s="2" customFormat="1" ht="33" customHeight="1">
      <c r="A142" s="34"/>
      <c r="B142" s="148"/>
      <c r="C142" s="184" t="s">
        <v>162</v>
      </c>
      <c r="D142" s="184" t="s">
        <v>141</v>
      </c>
      <c r="E142" s="185" t="s">
        <v>287</v>
      </c>
      <c r="F142" s="186" t="s">
        <v>288</v>
      </c>
      <c r="G142" s="187" t="s">
        <v>255</v>
      </c>
      <c r="H142" s="188">
        <v>109.51000000000001</v>
      </c>
      <c r="I142" s="189"/>
      <c r="J142" s="188">
        <f>ROUND(I142*H142,3)</f>
        <v>0</v>
      </c>
      <c r="K142" s="190"/>
      <c r="L142" s="35"/>
      <c r="M142" s="208" t="s">
        <v>1</v>
      </c>
      <c r="N142" s="209" t="s">
        <v>40</v>
      </c>
      <c r="O142" s="210"/>
      <c r="P142" s="211">
        <f>O142*H142</f>
        <v>0</v>
      </c>
      <c r="Q142" s="211">
        <v>0</v>
      </c>
      <c r="R142" s="211">
        <f>Q142*H142</f>
        <v>0</v>
      </c>
      <c r="S142" s="211">
        <v>0</v>
      </c>
      <c r="T142" s="21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5" t="s">
        <v>145</v>
      </c>
      <c r="AT142" s="195" t="s">
        <v>141</v>
      </c>
      <c r="AU142" s="195" t="s">
        <v>117</v>
      </c>
      <c r="AY142" s="15" t="s">
        <v>139</v>
      </c>
      <c r="BE142" s="196">
        <f>IF(N142="základná",J142,0)</f>
        <v>0</v>
      </c>
      <c r="BF142" s="196">
        <f>IF(N142="znížená",J142,0)</f>
        <v>0</v>
      </c>
      <c r="BG142" s="196">
        <f>IF(N142="zákl. prenesená",J142,0)</f>
        <v>0</v>
      </c>
      <c r="BH142" s="196">
        <f>IF(N142="zníž. prenesená",J142,0)</f>
        <v>0</v>
      </c>
      <c r="BI142" s="196">
        <f>IF(N142="nulová",J142,0)</f>
        <v>0</v>
      </c>
      <c r="BJ142" s="15" t="s">
        <v>117</v>
      </c>
      <c r="BK142" s="197">
        <f>ROUND(I142*H142,3)</f>
        <v>0</v>
      </c>
      <c r="BL142" s="15" t="s">
        <v>145</v>
      </c>
      <c r="BM142" s="195" t="s">
        <v>289</v>
      </c>
    </row>
    <row r="143" s="2" customFormat="1" ht="6.96" customHeight="1">
      <c r="A143" s="34"/>
      <c r="B143" s="56"/>
      <c r="C143" s="57"/>
      <c r="D143" s="57"/>
      <c r="E143" s="57"/>
      <c r="F143" s="57"/>
      <c r="G143" s="57"/>
      <c r="H143" s="57"/>
      <c r="I143" s="57"/>
      <c r="J143" s="57"/>
      <c r="K143" s="57"/>
      <c r="L143" s="35"/>
      <c r="M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</row>
  </sheetData>
  <autoFilter ref="C130:K142"/>
  <mergeCells count="14">
    <mergeCell ref="E7:H7"/>
    <mergeCell ref="E9:H9"/>
    <mergeCell ref="E18:H18"/>
    <mergeCell ref="E27:H27"/>
    <mergeCell ref="E85:H85"/>
    <mergeCell ref="E87:H87"/>
    <mergeCell ref="D105:F105"/>
    <mergeCell ref="D106:F106"/>
    <mergeCell ref="D107:F107"/>
    <mergeCell ref="D108:F108"/>
    <mergeCell ref="D109:F109"/>
    <mergeCell ref="E121:H121"/>
    <mergeCell ref="E123:H12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92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96</v>
      </c>
      <c r="L4" s="18"/>
      <c r="M4" s="116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17" t="str">
        <f>'Rekapitulácia stavby'!K6</f>
        <v>Revitalizácia športoveho areálu Slavoj Trebišov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97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290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28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28" t="s">
        <v>20</v>
      </c>
      <c r="J12" s="65" t="str">
        <f>'Rekapitulácia stavby'!AN8</f>
        <v>10. 2. 2021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28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28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28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28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28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18"/>
      <c r="B27" s="119"/>
      <c r="C27" s="118"/>
      <c r="D27" s="118"/>
      <c r="E27" s="32" t="s">
        <v>1</v>
      </c>
      <c r="F27" s="32"/>
      <c r="G27" s="32"/>
      <c r="H27" s="32"/>
      <c r="I27" s="118"/>
      <c r="J27" s="118"/>
      <c r="K27" s="118"/>
      <c r="L27" s="120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99</v>
      </c>
      <c r="E30" s="34"/>
      <c r="F30" s="34"/>
      <c r="G30" s="34"/>
      <c r="H30" s="34"/>
      <c r="I30" s="34"/>
      <c r="J30" s="121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2" t="s">
        <v>100</v>
      </c>
      <c r="E31" s="34"/>
      <c r="F31" s="34"/>
      <c r="G31" s="34"/>
      <c r="H31" s="34"/>
      <c r="I31" s="34"/>
      <c r="J31" s="121">
        <f>J104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23" t="s">
        <v>34</v>
      </c>
      <c r="E32" s="34"/>
      <c r="F32" s="34"/>
      <c r="G32" s="34"/>
      <c r="H32" s="34"/>
      <c r="I32" s="34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8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39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24" t="s">
        <v>38</v>
      </c>
      <c r="E35" s="28" t="s">
        <v>39</v>
      </c>
      <c r="F35" s="125">
        <f>ROUND((SUM(BE104:BE111) + SUM(BE131:BE149)),  2)</f>
        <v>0</v>
      </c>
      <c r="G35" s="34"/>
      <c r="H35" s="34"/>
      <c r="I35" s="126">
        <v>0.20000000000000001</v>
      </c>
      <c r="J35" s="125">
        <f>ROUND(((SUM(BE104:BE111) + SUM(BE131:BE149))*I35),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25">
        <f>ROUND((SUM(BF104:BF111) + SUM(BF131:BF149)),  2)</f>
        <v>0</v>
      </c>
      <c r="G36" s="34"/>
      <c r="H36" s="34"/>
      <c r="I36" s="126">
        <v>0.20000000000000001</v>
      </c>
      <c r="J36" s="125">
        <f>ROUND(((SUM(BF104:BF111) + SUM(BF131:BF149))*I36),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25">
        <f>ROUND((SUM(BG104:BG111) + SUM(BG131:BG149)),  2)</f>
        <v>0</v>
      </c>
      <c r="G37" s="34"/>
      <c r="H37" s="34"/>
      <c r="I37" s="126">
        <v>0.20000000000000001</v>
      </c>
      <c r="J37" s="125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25">
        <f>ROUND((SUM(BH104:BH111) + SUM(BH131:BH149)),  2)</f>
        <v>0</v>
      </c>
      <c r="G38" s="34"/>
      <c r="H38" s="34"/>
      <c r="I38" s="126">
        <v>0.20000000000000001</v>
      </c>
      <c r="J38" s="125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25">
        <f>ROUND((SUM(BI104:BI111) + SUM(BI131:BI149)),  2)</f>
        <v>0</v>
      </c>
      <c r="G39" s="34"/>
      <c r="H39" s="34"/>
      <c r="I39" s="126">
        <v>0</v>
      </c>
      <c r="J39" s="125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27"/>
      <c r="D41" s="128" t="s">
        <v>44</v>
      </c>
      <c r="E41" s="77"/>
      <c r="F41" s="77"/>
      <c r="G41" s="129" t="s">
        <v>45</v>
      </c>
      <c r="H41" s="130" t="s">
        <v>46</v>
      </c>
      <c r="I41" s="77"/>
      <c r="J41" s="131">
        <f>SUM(J32:J39)</f>
        <v>0</v>
      </c>
      <c r="K41" s="132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33" t="s">
        <v>50</v>
      </c>
      <c r="G61" s="54" t="s">
        <v>49</v>
      </c>
      <c r="H61" s="37"/>
      <c r="I61" s="37"/>
      <c r="J61" s="134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33" t="s">
        <v>50</v>
      </c>
      <c r="G76" s="54" t="s">
        <v>49</v>
      </c>
      <c r="H76" s="37"/>
      <c r="I76" s="37"/>
      <c r="J76" s="134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101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7" t="str">
        <f>E7</f>
        <v>Revitalizácia športoveho areálu Slavoj Trebišov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97</v>
      </c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 xml:space="preserve">05 - SO 05 Príjazdová komunikácia 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Trebišov </v>
      </c>
      <c r="G89" s="34"/>
      <c r="H89" s="34"/>
      <c r="I89" s="28" t="s">
        <v>20</v>
      </c>
      <c r="J89" s="65" t="str">
        <f>IF(J12="","",J12)</f>
        <v>10. 2. 2021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Mesto Trebišov </v>
      </c>
      <c r="G91" s="34"/>
      <c r="H91" s="34"/>
      <c r="I91" s="28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35" t="s">
        <v>102</v>
      </c>
      <c r="D94" s="127"/>
      <c r="E94" s="127"/>
      <c r="F94" s="127"/>
      <c r="G94" s="127"/>
      <c r="H94" s="127"/>
      <c r="I94" s="127"/>
      <c r="J94" s="136" t="s">
        <v>103</v>
      </c>
      <c r="K94" s="12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37" t="s">
        <v>104</v>
      </c>
      <c r="D96" s="34"/>
      <c r="E96" s="34"/>
      <c r="F96" s="34"/>
      <c r="G96" s="34"/>
      <c r="H96" s="34"/>
      <c r="I96" s="34"/>
      <c r="J96" s="92">
        <f>J131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105</v>
      </c>
    </row>
    <row r="97" s="9" customFormat="1" ht="24.96" customHeight="1">
      <c r="A97" s="9"/>
      <c r="B97" s="138"/>
      <c r="C97" s="9"/>
      <c r="D97" s="139" t="s">
        <v>106</v>
      </c>
      <c r="E97" s="140"/>
      <c r="F97" s="140"/>
      <c r="G97" s="140"/>
      <c r="H97" s="140"/>
      <c r="I97" s="140"/>
      <c r="J97" s="141">
        <f>J132</f>
        <v>0</v>
      </c>
      <c r="K97" s="9"/>
      <c r="L97" s="13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42"/>
      <c r="C98" s="10"/>
      <c r="D98" s="143" t="s">
        <v>107</v>
      </c>
      <c r="E98" s="144"/>
      <c r="F98" s="144"/>
      <c r="G98" s="144"/>
      <c r="H98" s="144"/>
      <c r="I98" s="144"/>
      <c r="J98" s="145">
        <f>J133</f>
        <v>0</v>
      </c>
      <c r="K98" s="10"/>
      <c r="L98" s="14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2"/>
      <c r="C99" s="10"/>
      <c r="D99" s="143" t="s">
        <v>110</v>
      </c>
      <c r="E99" s="144"/>
      <c r="F99" s="144"/>
      <c r="G99" s="144"/>
      <c r="H99" s="144"/>
      <c r="I99" s="144"/>
      <c r="J99" s="145">
        <f>J138</f>
        <v>0</v>
      </c>
      <c r="K99" s="10"/>
      <c r="L99" s="14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42"/>
      <c r="C100" s="10"/>
      <c r="D100" s="143" t="s">
        <v>112</v>
      </c>
      <c r="E100" s="144"/>
      <c r="F100" s="144"/>
      <c r="G100" s="144"/>
      <c r="H100" s="144"/>
      <c r="I100" s="144"/>
      <c r="J100" s="145">
        <f>J144</f>
        <v>0</v>
      </c>
      <c r="K100" s="10"/>
      <c r="L100" s="14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42"/>
      <c r="C101" s="10"/>
      <c r="D101" s="143" t="s">
        <v>113</v>
      </c>
      <c r="E101" s="144"/>
      <c r="F101" s="144"/>
      <c r="G101" s="144"/>
      <c r="H101" s="144"/>
      <c r="I101" s="144"/>
      <c r="J101" s="145">
        <f>J148</f>
        <v>0</v>
      </c>
      <c r="K101" s="10"/>
      <c r="L101" s="14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34"/>
      <c r="J102" s="34"/>
      <c r="K102" s="34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35"/>
      <c r="C103" s="34"/>
      <c r="D103" s="34"/>
      <c r="E103" s="34"/>
      <c r="F103" s="34"/>
      <c r="G103" s="34"/>
      <c r="H103" s="34"/>
      <c r="I103" s="34"/>
      <c r="J103" s="34"/>
      <c r="K103" s="34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29.28" customHeight="1">
      <c r="A104" s="34"/>
      <c r="B104" s="35"/>
      <c r="C104" s="137" t="s">
        <v>114</v>
      </c>
      <c r="D104" s="34"/>
      <c r="E104" s="34"/>
      <c r="F104" s="34"/>
      <c r="G104" s="34"/>
      <c r="H104" s="34"/>
      <c r="I104" s="34"/>
      <c r="J104" s="146">
        <f>ROUND(J105 + J106 + J107 + J108 + J109 + J110,2)</f>
        <v>0</v>
      </c>
      <c r="K104" s="34"/>
      <c r="L104" s="51"/>
      <c r="N104" s="147" t="s">
        <v>38</v>
      </c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18" customHeight="1">
      <c r="A105" s="34"/>
      <c r="B105" s="148"/>
      <c r="C105" s="149"/>
      <c r="D105" s="150" t="s">
        <v>115</v>
      </c>
      <c r="E105" s="151"/>
      <c r="F105" s="151"/>
      <c r="G105" s="149"/>
      <c r="H105" s="149"/>
      <c r="I105" s="149"/>
      <c r="J105" s="152">
        <v>0</v>
      </c>
      <c r="K105" s="149"/>
      <c r="L105" s="153"/>
      <c r="M105" s="154"/>
      <c r="N105" s="155" t="s">
        <v>40</v>
      </c>
      <c r="O105" s="154"/>
      <c r="P105" s="154"/>
      <c r="Q105" s="154"/>
      <c r="R105" s="154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54"/>
      <c r="AG105" s="154"/>
      <c r="AH105" s="154"/>
      <c r="AI105" s="154"/>
      <c r="AJ105" s="154"/>
      <c r="AK105" s="154"/>
      <c r="AL105" s="154"/>
      <c r="AM105" s="154"/>
      <c r="AN105" s="154"/>
      <c r="AO105" s="154"/>
      <c r="AP105" s="154"/>
      <c r="AQ105" s="154"/>
      <c r="AR105" s="154"/>
      <c r="AS105" s="154"/>
      <c r="AT105" s="154"/>
      <c r="AU105" s="154"/>
      <c r="AV105" s="154"/>
      <c r="AW105" s="154"/>
      <c r="AX105" s="154"/>
      <c r="AY105" s="156" t="s">
        <v>116</v>
      </c>
      <c r="AZ105" s="154"/>
      <c r="BA105" s="154"/>
      <c r="BB105" s="154"/>
      <c r="BC105" s="154"/>
      <c r="BD105" s="154"/>
      <c r="BE105" s="157">
        <f>IF(N105="základná",J105,0)</f>
        <v>0</v>
      </c>
      <c r="BF105" s="157">
        <f>IF(N105="znížená",J105,0)</f>
        <v>0</v>
      </c>
      <c r="BG105" s="157">
        <f>IF(N105="zákl. prenesená",J105,0)</f>
        <v>0</v>
      </c>
      <c r="BH105" s="157">
        <f>IF(N105="zníž. prenesená",J105,0)</f>
        <v>0</v>
      </c>
      <c r="BI105" s="157">
        <f>IF(N105="nulová",J105,0)</f>
        <v>0</v>
      </c>
      <c r="BJ105" s="156" t="s">
        <v>117</v>
      </c>
      <c r="BK105" s="154"/>
      <c r="BL105" s="154"/>
      <c r="BM105" s="154"/>
    </row>
    <row r="106" s="2" customFormat="1" ht="18" customHeight="1">
      <c r="A106" s="34"/>
      <c r="B106" s="148"/>
      <c r="C106" s="149"/>
      <c r="D106" s="150" t="s">
        <v>118</v>
      </c>
      <c r="E106" s="151"/>
      <c r="F106" s="151"/>
      <c r="G106" s="149"/>
      <c r="H106" s="149"/>
      <c r="I106" s="149"/>
      <c r="J106" s="152">
        <v>0</v>
      </c>
      <c r="K106" s="149"/>
      <c r="L106" s="153"/>
      <c r="M106" s="154"/>
      <c r="N106" s="155" t="s">
        <v>40</v>
      </c>
      <c r="O106" s="154"/>
      <c r="P106" s="154"/>
      <c r="Q106" s="154"/>
      <c r="R106" s="154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54"/>
      <c r="AG106" s="154"/>
      <c r="AH106" s="154"/>
      <c r="AI106" s="154"/>
      <c r="AJ106" s="154"/>
      <c r="AK106" s="154"/>
      <c r="AL106" s="154"/>
      <c r="AM106" s="154"/>
      <c r="AN106" s="154"/>
      <c r="AO106" s="154"/>
      <c r="AP106" s="154"/>
      <c r="AQ106" s="154"/>
      <c r="AR106" s="154"/>
      <c r="AS106" s="154"/>
      <c r="AT106" s="154"/>
      <c r="AU106" s="154"/>
      <c r="AV106" s="154"/>
      <c r="AW106" s="154"/>
      <c r="AX106" s="154"/>
      <c r="AY106" s="156" t="s">
        <v>116</v>
      </c>
      <c r="AZ106" s="154"/>
      <c r="BA106" s="154"/>
      <c r="BB106" s="154"/>
      <c r="BC106" s="154"/>
      <c r="BD106" s="154"/>
      <c r="BE106" s="157">
        <f>IF(N106="základná",J106,0)</f>
        <v>0</v>
      </c>
      <c r="BF106" s="157">
        <f>IF(N106="znížená",J106,0)</f>
        <v>0</v>
      </c>
      <c r="BG106" s="157">
        <f>IF(N106="zákl. prenesená",J106,0)</f>
        <v>0</v>
      </c>
      <c r="BH106" s="157">
        <f>IF(N106="zníž. prenesená",J106,0)</f>
        <v>0</v>
      </c>
      <c r="BI106" s="157">
        <f>IF(N106="nulová",J106,0)</f>
        <v>0</v>
      </c>
      <c r="BJ106" s="156" t="s">
        <v>117</v>
      </c>
      <c r="BK106" s="154"/>
      <c r="BL106" s="154"/>
      <c r="BM106" s="154"/>
    </row>
    <row r="107" s="2" customFormat="1" ht="18" customHeight="1">
      <c r="A107" s="34"/>
      <c r="B107" s="148"/>
      <c r="C107" s="149"/>
      <c r="D107" s="150" t="s">
        <v>119</v>
      </c>
      <c r="E107" s="151"/>
      <c r="F107" s="151"/>
      <c r="G107" s="149"/>
      <c r="H107" s="149"/>
      <c r="I107" s="149"/>
      <c r="J107" s="152">
        <v>0</v>
      </c>
      <c r="K107" s="149"/>
      <c r="L107" s="153"/>
      <c r="M107" s="154"/>
      <c r="N107" s="155" t="s">
        <v>40</v>
      </c>
      <c r="O107" s="154"/>
      <c r="P107" s="154"/>
      <c r="Q107" s="154"/>
      <c r="R107" s="154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54"/>
      <c r="AG107" s="154"/>
      <c r="AH107" s="154"/>
      <c r="AI107" s="154"/>
      <c r="AJ107" s="154"/>
      <c r="AK107" s="154"/>
      <c r="AL107" s="154"/>
      <c r="AM107" s="154"/>
      <c r="AN107" s="154"/>
      <c r="AO107" s="154"/>
      <c r="AP107" s="154"/>
      <c r="AQ107" s="154"/>
      <c r="AR107" s="154"/>
      <c r="AS107" s="154"/>
      <c r="AT107" s="154"/>
      <c r="AU107" s="154"/>
      <c r="AV107" s="154"/>
      <c r="AW107" s="154"/>
      <c r="AX107" s="154"/>
      <c r="AY107" s="156" t="s">
        <v>116</v>
      </c>
      <c r="AZ107" s="154"/>
      <c r="BA107" s="154"/>
      <c r="BB107" s="154"/>
      <c r="BC107" s="154"/>
      <c r="BD107" s="154"/>
      <c r="BE107" s="157">
        <f>IF(N107="základná",J107,0)</f>
        <v>0</v>
      </c>
      <c r="BF107" s="157">
        <f>IF(N107="znížená",J107,0)</f>
        <v>0</v>
      </c>
      <c r="BG107" s="157">
        <f>IF(N107="zákl. prenesená",J107,0)</f>
        <v>0</v>
      </c>
      <c r="BH107" s="157">
        <f>IF(N107="zníž. prenesená",J107,0)</f>
        <v>0</v>
      </c>
      <c r="BI107" s="157">
        <f>IF(N107="nulová",J107,0)</f>
        <v>0</v>
      </c>
      <c r="BJ107" s="156" t="s">
        <v>117</v>
      </c>
      <c r="BK107" s="154"/>
      <c r="BL107" s="154"/>
      <c r="BM107" s="154"/>
    </row>
    <row r="108" s="2" customFormat="1" ht="18" customHeight="1">
      <c r="A108" s="34"/>
      <c r="B108" s="148"/>
      <c r="C108" s="149"/>
      <c r="D108" s="150" t="s">
        <v>120</v>
      </c>
      <c r="E108" s="151"/>
      <c r="F108" s="151"/>
      <c r="G108" s="149"/>
      <c r="H108" s="149"/>
      <c r="I108" s="149"/>
      <c r="J108" s="152">
        <v>0</v>
      </c>
      <c r="K108" s="149"/>
      <c r="L108" s="153"/>
      <c r="M108" s="154"/>
      <c r="N108" s="155" t="s">
        <v>40</v>
      </c>
      <c r="O108" s="154"/>
      <c r="P108" s="154"/>
      <c r="Q108" s="154"/>
      <c r="R108" s="154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  <c r="AT108" s="154"/>
      <c r="AU108" s="154"/>
      <c r="AV108" s="154"/>
      <c r="AW108" s="154"/>
      <c r="AX108" s="154"/>
      <c r="AY108" s="156" t="s">
        <v>116</v>
      </c>
      <c r="AZ108" s="154"/>
      <c r="BA108" s="154"/>
      <c r="BB108" s="154"/>
      <c r="BC108" s="154"/>
      <c r="BD108" s="154"/>
      <c r="BE108" s="157">
        <f>IF(N108="základná",J108,0)</f>
        <v>0</v>
      </c>
      <c r="BF108" s="157">
        <f>IF(N108="znížená",J108,0)</f>
        <v>0</v>
      </c>
      <c r="BG108" s="157">
        <f>IF(N108="zákl. prenesená",J108,0)</f>
        <v>0</v>
      </c>
      <c r="BH108" s="157">
        <f>IF(N108="zníž. prenesená",J108,0)</f>
        <v>0</v>
      </c>
      <c r="BI108" s="157">
        <f>IF(N108="nulová",J108,0)</f>
        <v>0</v>
      </c>
      <c r="BJ108" s="156" t="s">
        <v>117</v>
      </c>
      <c r="BK108" s="154"/>
      <c r="BL108" s="154"/>
      <c r="BM108" s="154"/>
    </row>
    <row r="109" s="2" customFormat="1" ht="18" customHeight="1">
      <c r="A109" s="34"/>
      <c r="B109" s="148"/>
      <c r="C109" s="149"/>
      <c r="D109" s="150" t="s">
        <v>121</v>
      </c>
      <c r="E109" s="151"/>
      <c r="F109" s="151"/>
      <c r="G109" s="149"/>
      <c r="H109" s="149"/>
      <c r="I109" s="149"/>
      <c r="J109" s="152">
        <v>0</v>
      </c>
      <c r="K109" s="149"/>
      <c r="L109" s="153"/>
      <c r="M109" s="154"/>
      <c r="N109" s="155" t="s">
        <v>40</v>
      </c>
      <c r="O109" s="154"/>
      <c r="P109" s="154"/>
      <c r="Q109" s="154"/>
      <c r="R109" s="154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54"/>
      <c r="AG109" s="154"/>
      <c r="AH109" s="154"/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  <c r="AT109" s="154"/>
      <c r="AU109" s="154"/>
      <c r="AV109" s="154"/>
      <c r="AW109" s="154"/>
      <c r="AX109" s="154"/>
      <c r="AY109" s="156" t="s">
        <v>116</v>
      </c>
      <c r="AZ109" s="154"/>
      <c r="BA109" s="154"/>
      <c r="BB109" s="154"/>
      <c r="BC109" s="154"/>
      <c r="BD109" s="154"/>
      <c r="BE109" s="157">
        <f>IF(N109="základná",J109,0)</f>
        <v>0</v>
      </c>
      <c r="BF109" s="157">
        <f>IF(N109="znížená",J109,0)</f>
        <v>0</v>
      </c>
      <c r="BG109" s="157">
        <f>IF(N109="zákl. prenesená",J109,0)</f>
        <v>0</v>
      </c>
      <c r="BH109" s="157">
        <f>IF(N109="zníž. prenesená",J109,0)</f>
        <v>0</v>
      </c>
      <c r="BI109" s="157">
        <f>IF(N109="nulová",J109,0)</f>
        <v>0</v>
      </c>
      <c r="BJ109" s="156" t="s">
        <v>117</v>
      </c>
      <c r="BK109" s="154"/>
      <c r="BL109" s="154"/>
      <c r="BM109" s="154"/>
    </row>
    <row r="110" s="2" customFormat="1" ht="18" customHeight="1">
      <c r="A110" s="34"/>
      <c r="B110" s="148"/>
      <c r="C110" s="149"/>
      <c r="D110" s="151" t="s">
        <v>122</v>
      </c>
      <c r="E110" s="149"/>
      <c r="F110" s="149"/>
      <c r="G110" s="149"/>
      <c r="H110" s="149"/>
      <c r="I110" s="149"/>
      <c r="J110" s="152">
        <f>ROUND(J30*T110,2)</f>
        <v>0</v>
      </c>
      <c r="K110" s="149"/>
      <c r="L110" s="153"/>
      <c r="M110" s="154"/>
      <c r="N110" s="155" t="s">
        <v>40</v>
      </c>
      <c r="O110" s="154"/>
      <c r="P110" s="154"/>
      <c r="Q110" s="154"/>
      <c r="R110" s="154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  <c r="AT110" s="154"/>
      <c r="AU110" s="154"/>
      <c r="AV110" s="154"/>
      <c r="AW110" s="154"/>
      <c r="AX110" s="154"/>
      <c r="AY110" s="156" t="s">
        <v>123</v>
      </c>
      <c r="AZ110" s="154"/>
      <c r="BA110" s="154"/>
      <c r="BB110" s="154"/>
      <c r="BC110" s="154"/>
      <c r="BD110" s="154"/>
      <c r="BE110" s="157">
        <f>IF(N110="základná",J110,0)</f>
        <v>0</v>
      </c>
      <c r="BF110" s="157">
        <f>IF(N110="znížená",J110,0)</f>
        <v>0</v>
      </c>
      <c r="BG110" s="157">
        <f>IF(N110="zákl. prenesená",J110,0)</f>
        <v>0</v>
      </c>
      <c r="BH110" s="157">
        <f>IF(N110="zníž. prenesená",J110,0)</f>
        <v>0</v>
      </c>
      <c r="BI110" s="157">
        <f>IF(N110="nulová",J110,0)</f>
        <v>0</v>
      </c>
      <c r="BJ110" s="156" t="s">
        <v>117</v>
      </c>
      <c r="BK110" s="154"/>
      <c r="BL110" s="154"/>
      <c r="BM110" s="154"/>
    </row>
    <row r="111" s="2" customFormat="1">
      <c r="A111" s="34"/>
      <c r="B111" s="35"/>
      <c r="C111" s="34"/>
      <c r="D111" s="34"/>
      <c r="E111" s="34"/>
      <c r="F111" s="34"/>
      <c r="G111" s="34"/>
      <c r="H111" s="34"/>
      <c r="I111" s="3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29.28" customHeight="1">
      <c r="A112" s="34"/>
      <c r="B112" s="35"/>
      <c r="C112" s="158" t="s">
        <v>124</v>
      </c>
      <c r="D112" s="127"/>
      <c r="E112" s="127"/>
      <c r="F112" s="127"/>
      <c r="G112" s="127"/>
      <c r="H112" s="127"/>
      <c r="I112" s="127"/>
      <c r="J112" s="159">
        <f>ROUND(J96+J104,2)</f>
        <v>0</v>
      </c>
      <c r="K112" s="127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56"/>
      <c r="C113" s="57"/>
      <c r="D113" s="57"/>
      <c r="E113" s="57"/>
      <c r="F113" s="57"/>
      <c r="G113" s="57"/>
      <c r="H113" s="57"/>
      <c r="I113" s="57"/>
      <c r="J113" s="57"/>
      <c r="K113" s="57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7" s="2" customFormat="1" ht="6.96" customHeight="1">
      <c r="A117" s="34"/>
      <c r="B117" s="58"/>
      <c r="C117" s="59"/>
      <c r="D117" s="59"/>
      <c r="E117" s="59"/>
      <c r="F117" s="59"/>
      <c r="G117" s="59"/>
      <c r="H117" s="59"/>
      <c r="I117" s="59"/>
      <c r="J117" s="59"/>
      <c r="K117" s="59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24.96" customHeight="1">
      <c r="A118" s="34"/>
      <c r="B118" s="35"/>
      <c r="C118" s="19" t="s">
        <v>125</v>
      </c>
      <c r="D118" s="34"/>
      <c r="E118" s="34"/>
      <c r="F118" s="34"/>
      <c r="G118" s="34"/>
      <c r="H118" s="34"/>
      <c r="I118" s="34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6.96" customHeight="1">
      <c r="A119" s="34"/>
      <c r="B119" s="35"/>
      <c r="C119" s="34"/>
      <c r="D119" s="34"/>
      <c r="E119" s="34"/>
      <c r="F119" s="34"/>
      <c r="G119" s="34"/>
      <c r="H119" s="34"/>
      <c r="I119" s="34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2" customHeight="1">
      <c r="A120" s="34"/>
      <c r="B120" s="35"/>
      <c r="C120" s="28" t="s">
        <v>14</v>
      </c>
      <c r="D120" s="34"/>
      <c r="E120" s="34"/>
      <c r="F120" s="34"/>
      <c r="G120" s="34"/>
      <c r="H120" s="34"/>
      <c r="I120" s="34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6.5" customHeight="1">
      <c r="A121" s="34"/>
      <c r="B121" s="35"/>
      <c r="C121" s="34"/>
      <c r="D121" s="34"/>
      <c r="E121" s="117" t="str">
        <f>E7</f>
        <v>Revitalizácia športoveho areálu Slavoj Trebišov</v>
      </c>
      <c r="F121" s="28"/>
      <c r="G121" s="28"/>
      <c r="H121" s="28"/>
      <c r="I121" s="34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2" customHeight="1">
      <c r="A122" s="34"/>
      <c r="B122" s="35"/>
      <c r="C122" s="28" t="s">
        <v>97</v>
      </c>
      <c r="D122" s="34"/>
      <c r="E122" s="34"/>
      <c r="F122" s="34"/>
      <c r="G122" s="34"/>
      <c r="H122" s="34"/>
      <c r="I122" s="34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6.5" customHeight="1">
      <c r="A123" s="34"/>
      <c r="B123" s="35"/>
      <c r="C123" s="34"/>
      <c r="D123" s="34"/>
      <c r="E123" s="63" t="str">
        <f>E9</f>
        <v xml:space="preserve">05 - SO 05 Príjazdová komunikácia </v>
      </c>
      <c r="F123" s="34"/>
      <c r="G123" s="34"/>
      <c r="H123" s="34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6.96" customHeight="1">
      <c r="A124" s="34"/>
      <c r="B124" s="35"/>
      <c r="C124" s="34"/>
      <c r="D124" s="34"/>
      <c r="E124" s="34"/>
      <c r="F124" s="34"/>
      <c r="G124" s="34"/>
      <c r="H124" s="34"/>
      <c r="I124" s="34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2" customHeight="1">
      <c r="A125" s="34"/>
      <c r="B125" s="35"/>
      <c r="C125" s="28" t="s">
        <v>18</v>
      </c>
      <c r="D125" s="34"/>
      <c r="E125" s="34"/>
      <c r="F125" s="23" t="str">
        <f>F12</f>
        <v xml:space="preserve">Trebišov </v>
      </c>
      <c r="G125" s="34"/>
      <c r="H125" s="34"/>
      <c r="I125" s="28" t="s">
        <v>20</v>
      </c>
      <c r="J125" s="65" t="str">
        <f>IF(J12="","",J12)</f>
        <v>10. 2. 2021</v>
      </c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6.96" customHeight="1">
      <c r="A126" s="34"/>
      <c r="B126" s="35"/>
      <c r="C126" s="34"/>
      <c r="D126" s="34"/>
      <c r="E126" s="34"/>
      <c r="F126" s="34"/>
      <c r="G126" s="34"/>
      <c r="H126" s="34"/>
      <c r="I126" s="34"/>
      <c r="J126" s="34"/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5.15" customHeight="1">
      <c r="A127" s="34"/>
      <c r="B127" s="35"/>
      <c r="C127" s="28" t="s">
        <v>22</v>
      </c>
      <c r="D127" s="34"/>
      <c r="E127" s="34"/>
      <c r="F127" s="23" t="str">
        <f>E15</f>
        <v xml:space="preserve">Mesto Trebišov </v>
      </c>
      <c r="G127" s="34"/>
      <c r="H127" s="34"/>
      <c r="I127" s="28" t="s">
        <v>28</v>
      </c>
      <c r="J127" s="32" t="str">
        <f>E21</f>
        <v xml:space="preserve"> </v>
      </c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5.15" customHeight="1">
      <c r="A128" s="34"/>
      <c r="B128" s="35"/>
      <c r="C128" s="28" t="s">
        <v>26</v>
      </c>
      <c r="D128" s="34"/>
      <c r="E128" s="34"/>
      <c r="F128" s="23" t="str">
        <f>IF(E18="","",E18)</f>
        <v>Vyplň údaj</v>
      </c>
      <c r="G128" s="34"/>
      <c r="H128" s="34"/>
      <c r="I128" s="28" t="s">
        <v>32</v>
      </c>
      <c r="J128" s="32" t="str">
        <f>E24</f>
        <v xml:space="preserve"> </v>
      </c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10.32" customHeight="1">
      <c r="A129" s="34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11" customFormat="1" ht="29.28" customHeight="1">
      <c r="A130" s="160"/>
      <c r="B130" s="161"/>
      <c r="C130" s="162" t="s">
        <v>126</v>
      </c>
      <c r="D130" s="163" t="s">
        <v>59</v>
      </c>
      <c r="E130" s="163" t="s">
        <v>55</v>
      </c>
      <c r="F130" s="163" t="s">
        <v>56</v>
      </c>
      <c r="G130" s="163" t="s">
        <v>127</v>
      </c>
      <c r="H130" s="163" t="s">
        <v>128</v>
      </c>
      <c r="I130" s="163" t="s">
        <v>129</v>
      </c>
      <c r="J130" s="164" t="s">
        <v>103</v>
      </c>
      <c r="K130" s="165" t="s">
        <v>130</v>
      </c>
      <c r="L130" s="166"/>
      <c r="M130" s="82" t="s">
        <v>1</v>
      </c>
      <c r="N130" s="83" t="s">
        <v>38</v>
      </c>
      <c r="O130" s="83" t="s">
        <v>131</v>
      </c>
      <c r="P130" s="83" t="s">
        <v>132</v>
      </c>
      <c r="Q130" s="83" t="s">
        <v>133</v>
      </c>
      <c r="R130" s="83" t="s">
        <v>134</v>
      </c>
      <c r="S130" s="83" t="s">
        <v>135</v>
      </c>
      <c r="T130" s="84" t="s">
        <v>136</v>
      </c>
      <c r="U130" s="160"/>
      <c r="V130" s="160"/>
      <c r="W130" s="160"/>
      <c r="X130" s="160"/>
      <c r="Y130" s="160"/>
      <c r="Z130" s="160"/>
      <c r="AA130" s="160"/>
      <c r="AB130" s="160"/>
      <c r="AC130" s="160"/>
      <c r="AD130" s="160"/>
      <c r="AE130" s="160"/>
    </row>
    <row r="131" s="2" customFormat="1" ht="22.8" customHeight="1">
      <c r="A131" s="34"/>
      <c r="B131" s="35"/>
      <c r="C131" s="89" t="s">
        <v>99</v>
      </c>
      <c r="D131" s="34"/>
      <c r="E131" s="34"/>
      <c r="F131" s="34"/>
      <c r="G131" s="34"/>
      <c r="H131" s="34"/>
      <c r="I131" s="34"/>
      <c r="J131" s="167">
        <f>BK131</f>
        <v>0</v>
      </c>
      <c r="K131" s="34"/>
      <c r="L131" s="35"/>
      <c r="M131" s="85"/>
      <c r="N131" s="69"/>
      <c r="O131" s="86"/>
      <c r="P131" s="168">
        <f>P132</f>
        <v>0</v>
      </c>
      <c r="Q131" s="86"/>
      <c r="R131" s="168">
        <f>R132</f>
        <v>398.83708908799997</v>
      </c>
      <c r="S131" s="86"/>
      <c r="T131" s="169">
        <f>T132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5" t="s">
        <v>73</v>
      </c>
      <c r="AU131" s="15" t="s">
        <v>105</v>
      </c>
      <c r="BK131" s="170">
        <f>BK132</f>
        <v>0</v>
      </c>
    </row>
    <row r="132" s="12" customFormat="1" ht="25.92" customHeight="1">
      <c r="A132" s="12"/>
      <c r="B132" s="171"/>
      <c r="C132" s="12"/>
      <c r="D132" s="172" t="s">
        <v>73</v>
      </c>
      <c r="E132" s="173" t="s">
        <v>137</v>
      </c>
      <c r="F132" s="173" t="s">
        <v>138</v>
      </c>
      <c r="G132" s="12"/>
      <c r="H132" s="12"/>
      <c r="I132" s="174"/>
      <c r="J132" s="175">
        <f>BK132</f>
        <v>0</v>
      </c>
      <c r="K132" s="12"/>
      <c r="L132" s="171"/>
      <c r="M132" s="176"/>
      <c r="N132" s="177"/>
      <c r="O132" s="177"/>
      <c r="P132" s="178">
        <f>P133+P138+P144+P148</f>
        <v>0</v>
      </c>
      <c r="Q132" s="177"/>
      <c r="R132" s="178">
        <f>R133+R138+R144+R148</f>
        <v>398.83708908799997</v>
      </c>
      <c r="S132" s="177"/>
      <c r="T132" s="179">
        <f>T133+T138+T144+T148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72" t="s">
        <v>82</v>
      </c>
      <c r="AT132" s="180" t="s">
        <v>73</v>
      </c>
      <c r="AU132" s="180" t="s">
        <v>74</v>
      </c>
      <c r="AY132" s="172" t="s">
        <v>139</v>
      </c>
      <c r="BK132" s="181">
        <f>BK133+BK138+BK144+BK148</f>
        <v>0</v>
      </c>
    </row>
    <row r="133" s="12" customFormat="1" ht="22.8" customHeight="1">
      <c r="A133" s="12"/>
      <c r="B133" s="171"/>
      <c r="C133" s="12"/>
      <c r="D133" s="172" t="s">
        <v>73</v>
      </c>
      <c r="E133" s="182" t="s">
        <v>82</v>
      </c>
      <c r="F133" s="182" t="s">
        <v>140</v>
      </c>
      <c r="G133" s="12"/>
      <c r="H133" s="12"/>
      <c r="I133" s="174"/>
      <c r="J133" s="183">
        <f>BK133</f>
        <v>0</v>
      </c>
      <c r="K133" s="12"/>
      <c r="L133" s="171"/>
      <c r="M133" s="176"/>
      <c r="N133" s="177"/>
      <c r="O133" s="177"/>
      <c r="P133" s="178">
        <f>SUM(P134:P137)</f>
        <v>0</v>
      </c>
      <c r="Q133" s="177"/>
      <c r="R133" s="178">
        <f>SUM(R134:R137)</f>
        <v>0</v>
      </c>
      <c r="S133" s="177"/>
      <c r="T133" s="179">
        <f>SUM(T134:T137)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72" t="s">
        <v>82</v>
      </c>
      <c r="AT133" s="180" t="s">
        <v>73</v>
      </c>
      <c r="AU133" s="180" t="s">
        <v>82</v>
      </c>
      <c r="AY133" s="172" t="s">
        <v>139</v>
      </c>
      <c r="BK133" s="181">
        <f>SUM(BK134:BK137)</f>
        <v>0</v>
      </c>
    </row>
    <row r="134" s="2" customFormat="1" ht="21.75" customHeight="1">
      <c r="A134" s="34"/>
      <c r="B134" s="148"/>
      <c r="C134" s="184" t="s">
        <v>82</v>
      </c>
      <c r="D134" s="184" t="s">
        <v>141</v>
      </c>
      <c r="E134" s="185" t="s">
        <v>291</v>
      </c>
      <c r="F134" s="186" t="s">
        <v>292</v>
      </c>
      <c r="G134" s="187" t="s">
        <v>144</v>
      </c>
      <c r="H134" s="188">
        <v>132</v>
      </c>
      <c r="I134" s="189"/>
      <c r="J134" s="188">
        <f>ROUND(I134*H134,3)</f>
        <v>0</v>
      </c>
      <c r="K134" s="190"/>
      <c r="L134" s="35"/>
      <c r="M134" s="191" t="s">
        <v>1</v>
      </c>
      <c r="N134" s="192" t="s">
        <v>40</v>
      </c>
      <c r="O134" s="73"/>
      <c r="P134" s="193">
        <f>O134*H134</f>
        <v>0</v>
      </c>
      <c r="Q134" s="193">
        <v>0</v>
      </c>
      <c r="R134" s="193">
        <f>Q134*H134</f>
        <v>0</v>
      </c>
      <c r="S134" s="193">
        <v>0</v>
      </c>
      <c r="T134" s="194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5" t="s">
        <v>145</v>
      </c>
      <c r="AT134" s="195" t="s">
        <v>141</v>
      </c>
      <c r="AU134" s="195" t="s">
        <v>117</v>
      </c>
      <c r="AY134" s="15" t="s">
        <v>139</v>
      </c>
      <c r="BE134" s="196">
        <f>IF(N134="základná",J134,0)</f>
        <v>0</v>
      </c>
      <c r="BF134" s="196">
        <f>IF(N134="znížená",J134,0)</f>
        <v>0</v>
      </c>
      <c r="BG134" s="196">
        <f>IF(N134="zákl. prenesená",J134,0)</f>
        <v>0</v>
      </c>
      <c r="BH134" s="196">
        <f>IF(N134="zníž. prenesená",J134,0)</f>
        <v>0</v>
      </c>
      <c r="BI134" s="196">
        <f>IF(N134="nulová",J134,0)</f>
        <v>0</v>
      </c>
      <c r="BJ134" s="15" t="s">
        <v>117</v>
      </c>
      <c r="BK134" s="197">
        <f>ROUND(I134*H134,3)</f>
        <v>0</v>
      </c>
      <c r="BL134" s="15" t="s">
        <v>145</v>
      </c>
      <c r="BM134" s="195" t="s">
        <v>293</v>
      </c>
    </row>
    <row r="135" s="2" customFormat="1" ht="21.75" customHeight="1">
      <c r="A135" s="34"/>
      <c r="B135" s="148"/>
      <c r="C135" s="184" t="s">
        <v>117</v>
      </c>
      <c r="D135" s="184" t="s">
        <v>141</v>
      </c>
      <c r="E135" s="185" t="s">
        <v>147</v>
      </c>
      <c r="F135" s="186" t="s">
        <v>148</v>
      </c>
      <c r="G135" s="187" t="s">
        <v>144</v>
      </c>
      <c r="H135" s="188">
        <v>132</v>
      </c>
      <c r="I135" s="189"/>
      <c r="J135" s="188">
        <f>ROUND(I135*H135,3)</f>
        <v>0</v>
      </c>
      <c r="K135" s="190"/>
      <c r="L135" s="35"/>
      <c r="M135" s="191" t="s">
        <v>1</v>
      </c>
      <c r="N135" s="192" t="s">
        <v>40</v>
      </c>
      <c r="O135" s="73"/>
      <c r="P135" s="193">
        <f>O135*H135</f>
        <v>0</v>
      </c>
      <c r="Q135" s="193">
        <v>0</v>
      </c>
      <c r="R135" s="193">
        <f>Q135*H135</f>
        <v>0</v>
      </c>
      <c r="S135" s="193">
        <v>0</v>
      </c>
      <c r="T135" s="194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5" t="s">
        <v>145</v>
      </c>
      <c r="AT135" s="195" t="s">
        <v>141</v>
      </c>
      <c r="AU135" s="195" t="s">
        <v>117</v>
      </c>
      <c r="AY135" s="15" t="s">
        <v>139</v>
      </c>
      <c r="BE135" s="196">
        <f>IF(N135="základná",J135,0)</f>
        <v>0</v>
      </c>
      <c r="BF135" s="196">
        <f>IF(N135="znížená",J135,0)</f>
        <v>0</v>
      </c>
      <c r="BG135" s="196">
        <f>IF(N135="zákl. prenesená",J135,0)</f>
        <v>0</v>
      </c>
      <c r="BH135" s="196">
        <f>IF(N135="zníž. prenesená",J135,0)</f>
        <v>0</v>
      </c>
      <c r="BI135" s="196">
        <f>IF(N135="nulová",J135,0)</f>
        <v>0</v>
      </c>
      <c r="BJ135" s="15" t="s">
        <v>117</v>
      </c>
      <c r="BK135" s="197">
        <f>ROUND(I135*H135,3)</f>
        <v>0</v>
      </c>
      <c r="BL135" s="15" t="s">
        <v>145</v>
      </c>
      <c r="BM135" s="195" t="s">
        <v>294</v>
      </c>
    </row>
    <row r="136" s="2" customFormat="1" ht="33" customHeight="1">
      <c r="A136" s="34"/>
      <c r="B136" s="148"/>
      <c r="C136" s="184" t="s">
        <v>150</v>
      </c>
      <c r="D136" s="184" t="s">
        <v>141</v>
      </c>
      <c r="E136" s="185" t="s">
        <v>155</v>
      </c>
      <c r="F136" s="186" t="s">
        <v>156</v>
      </c>
      <c r="G136" s="187" t="s">
        <v>144</v>
      </c>
      <c r="H136" s="188">
        <v>132</v>
      </c>
      <c r="I136" s="189"/>
      <c r="J136" s="188">
        <f>ROUND(I136*H136,3)</f>
        <v>0</v>
      </c>
      <c r="K136" s="190"/>
      <c r="L136" s="35"/>
      <c r="M136" s="191" t="s">
        <v>1</v>
      </c>
      <c r="N136" s="192" t="s">
        <v>40</v>
      </c>
      <c r="O136" s="73"/>
      <c r="P136" s="193">
        <f>O136*H136</f>
        <v>0</v>
      </c>
      <c r="Q136" s="193">
        <v>0</v>
      </c>
      <c r="R136" s="193">
        <f>Q136*H136</f>
        <v>0</v>
      </c>
      <c r="S136" s="193">
        <v>0</v>
      </c>
      <c r="T136" s="194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5" t="s">
        <v>145</v>
      </c>
      <c r="AT136" s="195" t="s">
        <v>141</v>
      </c>
      <c r="AU136" s="195" t="s">
        <v>117</v>
      </c>
      <c r="AY136" s="15" t="s">
        <v>139</v>
      </c>
      <c r="BE136" s="196">
        <f>IF(N136="základná",J136,0)</f>
        <v>0</v>
      </c>
      <c r="BF136" s="196">
        <f>IF(N136="znížená",J136,0)</f>
        <v>0</v>
      </c>
      <c r="BG136" s="196">
        <f>IF(N136="zákl. prenesená",J136,0)</f>
        <v>0</v>
      </c>
      <c r="BH136" s="196">
        <f>IF(N136="zníž. prenesená",J136,0)</f>
        <v>0</v>
      </c>
      <c r="BI136" s="196">
        <f>IF(N136="nulová",J136,0)</f>
        <v>0</v>
      </c>
      <c r="BJ136" s="15" t="s">
        <v>117</v>
      </c>
      <c r="BK136" s="197">
        <f>ROUND(I136*H136,3)</f>
        <v>0</v>
      </c>
      <c r="BL136" s="15" t="s">
        <v>145</v>
      </c>
      <c r="BM136" s="195" t="s">
        <v>295</v>
      </c>
    </row>
    <row r="137" s="2" customFormat="1" ht="21.75" customHeight="1">
      <c r="A137" s="34"/>
      <c r="B137" s="148"/>
      <c r="C137" s="184" t="s">
        <v>145</v>
      </c>
      <c r="D137" s="184" t="s">
        <v>141</v>
      </c>
      <c r="E137" s="185" t="s">
        <v>163</v>
      </c>
      <c r="F137" s="186" t="s">
        <v>164</v>
      </c>
      <c r="G137" s="187" t="s">
        <v>165</v>
      </c>
      <c r="H137" s="188">
        <v>324</v>
      </c>
      <c r="I137" s="189"/>
      <c r="J137" s="188">
        <f>ROUND(I137*H137,3)</f>
        <v>0</v>
      </c>
      <c r="K137" s="190"/>
      <c r="L137" s="35"/>
      <c r="M137" s="191" t="s">
        <v>1</v>
      </c>
      <c r="N137" s="192" t="s">
        <v>40</v>
      </c>
      <c r="O137" s="73"/>
      <c r="P137" s="193">
        <f>O137*H137</f>
        <v>0</v>
      </c>
      <c r="Q137" s="193">
        <v>0</v>
      </c>
      <c r="R137" s="193">
        <f>Q137*H137</f>
        <v>0</v>
      </c>
      <c r="S137" s="193">
        <v>0</v>
      </c>
      <c r="T137" s="194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5" t="s">
        <v>145</v>
      </c>
      <c r="AT137" s="195" t="s">
        <v>141</v>
      </c>
      <c r="AU137" s="195" t="s">
        <v>117</v>
      </c>
      <c r="AY137" s="15" t="s">
        <v>139</v>
      </c>
      <c r="BE137" s="196">
        <f>IF(N137="základná",J137,0)</f>
        <v>0</v>
      </c>
      <c r="BF137" s="196">
        <f>IF(N137="znížená",J137,0)</f>
        <v>0</v>
      </c>
      <c r="BG137" s="196">
        <f>IF(N137="zákl. prenesená",J137,0)</f>
        <v>0</v>
      </c>
      <c r="BH137" s="196">
        <f>IF(N137="zníž. prenesená",J137,0)</f>
        <v>0</v>
      </c>
      <c r="BI137" s="196">
        <f>IF(N137="nulová",J137,0)</f>
        <v>0</v>
      </c>
      <c r="BJ137" s="15" t="s">
        <v>117</v>
      </c>
      <c r="BK137" s="197">
        <f>ROUND(I137*H137,3)</f>
        <v>0</v>
      </c>
      <c r="BL137" s="15" t="s">
        <v>145</v>
      </c>
      <c r="BM137" s="195" t="s">
        <v>296</v>
      </c>
    </row>
    <row r="138" s="12" customFormat="1" ht="22.8" customHeight="1">
      <c r="A138" s="12"/>
      <c r="B138" s="171"/>
      <c r="C138" s="12"/>
      <c r="D138" s="172" t="s">
        <v>73</v>
      </c>
      <c r="E138" s="182" t="s">
        <v>158</v>
      </c>
      <c r="F138" s="182" t="s">
        <v>185</v>
      </c>
      <c r="G138" s="12"/>
      <c r="H138" s="12"/>
      <c r="I138" s="174"/>
      <c r="J138" s="183">
        <f>BK138</f>
        <v>0</v>
      </c>
      <c r="K138" s="12"/>
      <c r="L138" s="171"/>
      <c r="M138" s="176"/>
      <c r="N138" s="177"/>
      <c r="O138" s="177"/>
      <c r="P138" s="178">
        <f>SUM(P139:P143)</f>
        <v>0</v>
      </c>
      <c r="Q138" s="177"/>
      <c r="R138" s="178">
        <f>SUM(R139:R143)</f>
        <v>315.37187999999998</v>
      </c>
      <c r="S138" s="177"/>
      <c r="T138" s="179">
        <f>SUM(T139:T143)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72" t="s">
        <v>82</v>
      </c>
      <c r="AT138" s="180" t="s">
        <v>73</v>
      </c>
      <c r="AU138" s="180" t="s">
        <v>82</v>
      </c>
      <c r="AY138" s="172" t="s">
        <v>139</v>
      </c>
      <c r="BK138" s="181">
        <f>SUM(BK139:BK143)</f>
        <v>0</v>
      </c>
    </row>
    <row r="139" s="2" customFormat="1" ht="33" customHeight="1">
      <c r="A139" s="34"/>
      <c r="B139" s="148"/>
      <c r="C139" s="184" t="s">
        <v>158</v>
      </c>
      <c r="D139" s="184" t="s">
        <v>141</v>
      </c>
      <c r="E139" s="185" t="s">
        <v>297</v>
      </c>
      <c r="F139" s="186" t="s">
        <v>298</v>
      </c>
      <c r="G139" s="187" t="s">
        <v>165</v>
      </c>
      <c r="H139" s="188">
        <v>324</v>
      </c>
      <c r="I139" s="189"/>
      <c r="J139" s="188">
        <f>ROUND(I139*H139,3)</f>
        <v>0</v>
      </c>
      <c r="K139" s="190"/>
      <c r="L139" s="35"/>
      <c r="M139" s="191" t="s">
        <v>1</v>
      </c>
      <c r="N139" s="192" t="s">
        <v>40</v>
      </c>
      <c r="O139" s="73"/>
      <c r="P139" s="193">
        <f>O139*H139</f>
        <v>0</v>
      </c>
      <c r="Q139" s="193">
        <v>0.19900000000000001</v>
      </c>
      <c r="R139" s="193">
        <f>Q139*H139</f>
        <v>64.475999999999999</v>
      </c>
      <c r="S139" s="193">
        <v>0</v>
      </c>
      <c r="T139" s="194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5" t="s">
        <v>145</v>
      </c>
      <c r="AT139" s="195" t="s">
        <v>141</v>
      </c>
      <c r="AU139" s="195" t="s">
        <v>117</v>
      </c>
      <c r="AY139" s="15" t="s">
        <v>139</v>
      </c>
      <c r="BE139" s="196">
        <f>IF(N139="základná",J139,0)</f>
        <v>0</v>
      </c>
      <c r="BF139" s="196">
        <f>IF(N139="znížená",J139,0)</f>
        <v>0</v>
      </c>
      <c r="BG139" s="196">
        <f>IF(N139="zákl. prenesená",J139,0)</f>
        <v>0</v>
      </c>
      <c r="BH139" s="196">
        <f>IF(N139="zníž. prenesená",J139,0)</f>
        <v>0</v>
      </c>
      <c r="BI139" s="196">
        <f>IF(N139="nulová",J139,0)</f>
        <v>0</v>
      </c>
      <c r="BJ139" s="15" t="s">
        <v>117</v>
      </c>
      <c r="BK139" s="197">
        <f>ROUND(I139*H139,3)</f>
        <v>0</v>
      </c>
      <c r="BL139" s="15" t="s">
        <v>145</v>
      </c>
      <c r="BM139" s="195" t="s">
        <v>299</v>
      </c>
    </row>
    <row r="140" s="2" customFormat="1" ht="33" customHeight="1">
      <c r="A140" s="34"/>
      <c r="B140" s="148"/>
      <c r="C140" s="184" t="s">
        <v>162</v>
      </c>
      <c r="D140" s="184" t="s">
        <v>141</v>
      </c>
      <c r="E140" s="185" t="s">
        <v>300</v>
      </c>
      <c r="F140" s="186" t="s">
        <v>301</v>
      </c>
      <c r="G140" s="187" t="s">
        <v>165</v>
      </c>
      <c r="H140" s="188">
        <v>324</v>
      </c>
      <c r="I140" s="189"/>
      <c r="J140" s="188">
        <f>ROUND(I140*H140,3)</f>
        <v>0</v>
      </c>
      <c r="K140" s="190"/>
      <c r="L140" s="35"/>
      <c r="M140" s="191" t="s">
        <v>1</v>
      </c>
      <c r="N140" s="192" t="s">
        <v>40</v>
      </c>
      <c r="O140" s="73"/>
      <c r="P140" s="193">
        <f>O140*H140</f>
        <v>0</v>
      </c>
      <c r="Q140" s="193">
        <v>0.48574000000000001</v>
      </c>
      <c r="R140" s="193">
        <f>Q140*H140</f>
        <v>157.37976000000001</v>
      </c>
      <c r="S140" s="193">
        <v>0</v>
      </c>
      <c r="T140" s="194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5" t="s">
        <v>145</v>
      </c>
      <c r="AT140" s="195" t="s">
        <v>141</v>
      </c>
      <c r="AU140" s="195" t="s">
        <v>117</v>
      </c>
      <c r="AY140" s="15" t="s">
        <v>139</v>
      </c>
      <c r="BE140" s="196">
        <f>IF(N140="základná",J140,0)</f>
        <v>0</v>
      </c>
      <c r="BF140" s="196">
        <f>IF(N140="znížená",J140,0)</f>
        <v>0</v>
      </c>
      <c r="BG140" s="196">
        <f>IF(N140="zákl. prenesená",J140,0)</f>
        <v>0</v>
      </c>
      <c r="BH140" s="196">
        <f>IF(N140="zníž. prenesená",J140,0)</f>
        <v>0</v>
      </c>
      <c r="BI140" s="196">
        <f>IF(N140="nulová",J140,0)</f>
        <v>0</v>
      </c>
      <c r="BJ140" s="15" t="s">
        <v>117</v>
      </c>
      <c r="BK140" s="197">
        <f>ROUND(I140*H140,3)</f>
        <v>0</v>
      </c>
      <c r="BL140" s="15" t="s">
        <v>145</v>
      </c>
      <c r="BM140" s="195" t="s">
        <v>302</v>
      </c>
    </row>
    <row r="141" s="2" customFormat="1" ht="21.75" customHeight="1">
      <c r="A141" s="34"/>
      <c r="B141" s="148"/>
      <c r="C141" s="184" t="s">
        <v>167</v>
      </c>
      <c r="D141" s="184" t="s">
        <v>141</v>
      </c>
      <c r="E141" s="185" t="s">
        <v>303</v>
      </c>
      <c r="F141" s="186" t="s">
        <v>304</v>
      </c>
      <c r="G141" s="187" t="s">
        <v>165</v>
      </c>
      <c r="H141" s="188">
        <v>324</v>
      </c>
      <c r="I141" s="189"/>
      <c r="J141" s="188">
        <f>ROUND(I141*H141,3)</f>
        <v>0</v>
      </c>
      <c r="K141" s="190"/>
      <c r="L141" s="35"/>
      <c r="M141" s="191" t="s">
        <v>1</v>
      </c>
      <c r="N141" s="192" t="s">
        <v>40</v>
      </c>
      <c r="O141" s="73"/>
      <c r="P141" s="193">
        <f>O141*H141</f>
        <v>0</v>
      </c>
      <c r="Q141" s="193">
        <v>0.15826000000000001</v>
      </c>
      <c r="R141" s="193">
        <f>Q141*H141</f>
        <v>51.276240000000001</v>
      </c>
      <c r="S141" s="193">
        <v>0</v>
      </c>
      <c r="T141" s="194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5" t="s">
        <v>145</v>
      </c>
      <c r="AT141" s="195" t="s">
        <v>141</v>
      </c>
      <c r="AU141" s="195" t="s">
        <v>117</v>
      </c>
      <c r="AY141" s="15" t="s">
        <v>139</v>
      </c>
      <c r="BE141" s="196">
        <f>IF(N141="základná",J141,0)</f>
        <v>0</v>
      </c>
      <c r="BF141" s="196">
        <f>IF(N141="znížená",J141,0)</f>
        <v>0</v>
      </c>
      <c r="BG141" s="196">
        <f>IF(N141="zákl. prenesená",J141,0)</f>
        <v>0</v>
      </c>
      <c r="BH141" s="196">
        <f>IF(N141="zníž. prenesená",J141,0)</f>
        <v>0</v>
      </c>
      <c r="BI141" s="196">
        <f>IF(N141="nulová",J141,0)</f>
        <v>0</v>
      </c>
      <c r="BJ141" s="15" t="s">
        <v>117</v>
      </c>
      <c r="BK141" s="197">
        <f>ROUND(I141*H141,3)</f>
        <v>0</v>
      </c>
      <c r="BL141" s="15" t="s">
        <v>145</v>
      </c>
      <c r="BM141" s="195" t="s">
        <v>305</v>
      </c>
    </row>
    <row r="142" s="2" customFormat="1" ht="33" customHeight="1">
      <c r="A142" s="34"/>
      <c r="B142" s="148"/>
      <c r="C142" s="184" t="s">
        <v>172</v>
      </c>
      <c r="D142" s="184" t="s">
        <v>141</v>
      </c>
      <c r="E142" s="185" t="s">
        <v>306</v>
      </c>
      <c r="F142" s="186" t="s">
        <v>307</v>
      </c>
      <c r="G142" s="187" t="s">
        <v>165</v>
      </c>
      <c r="H142" s="188">
        <v>324</v>
      </c>
      <c r="I142" s="189"/>
      <c r="J142" s="188">
        <f>ROUND(I142*H142,3)</f>
        <v>0</v>
      </c>
      <c r="K142" s="190"/>
      <c r="L142" s="35"/>
      <c r="M142" s="191" t="s">
        <v>1</v>
      </c>
      <c r="N142" s="192" t="s">
        <v>40</v>
      </c>
      <c r="O142" s="73"/>
      <c r="P142" s="193">
        <f>O142*H142</f>
        <v>0</v>
      </c>
      <c r="Q142" s="193">
        <v>0.00071000000000000002</v>
      </c>
      <c r="R142" s="193">
        <f>Q142*H142</f>
        <v>0.23003999999999999</v>
      </c>
      <c r="S142" s="193">
        <v>0</v>
      </c>
      <c r="T142" s="194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5" t="s">
        <v>145</v>
      </c>
      <c r="AT142" s="195" t="s">
        <v>141</v>
      </c>
      <c r="AU142" s="195" t="s">
        <v>117</v>
      </c>
      <c r="AY142" s="15" t="s">
        <v>139</v>
      </c>
      <c r="BE142" s="196">
        <f>IF(N142="základná",J142,0)</f>
        <v>0</v>
      </c>
      <c r="BF142" s="196">
        <f>IF(N142="znížená",J142,0)</f>
        <v>0</v>
      </c>
      <c r="BG142" s="196">
        <f>IF(N142="zákl. prenesená",J142,0)</f>
        <v>0</v>
      </c>
      <c r="BH142" s="196">
        <f>IF(N142="zníž. prenesená",J142,0)</f>
        <v>0</v>
      </c>
      <c r="BI142" s="196">
        <f>IF(N142="nulová",J142,0)</f>
        <v>0</v>
      </c>
      <c r="BJ142" s="15" t="s">
        <v>117</v>
      </c>
      <c r="BK142" s="197">
        <f>ROUND(I142*H142,3)</f>
        <v>0</v>
      </c>
      <c r="BL142" s="15" t="s">
        <v>145</v>
      </c>
      <c r="BM142" s="195" t="s">
        <v>308</v>
      </c>
    </row>
    <row r="143" s="2" customFormat="1" ht="33" customHeight="1">
      <c r="A143" s="34"/>
      <c r="B143" s="148"/>
      <c r="C143" s="184" t="s">
        <v>176</v>
      </c>
      <c r="D143" s="184" t="s">
        <v>141</v>
      </c>
      <c r="E143" s="185" t="s">
        <v>309</v>
      </c>
      <c r="F143" s="186" t="s">
        <v>310</v>
      </c>
      <c r="G143" s="187" t="s">
        <v>165</v>
      </c>
      <c r="H143" s="188">
        <v>324</v>
      </c>
      <c r="I143" s="189"/>
      <c r="J143" s="188">
        <f>ROUND(I143*H143,3)</f>
        <v>0</v>
      </c>
      <c r="K143" s="190"/>
      <c r="L143" s="35"/>
      <c r="M143" s="191" t="s">
        <v>1</v>
      </c>
      <c r="N143" s="192" t="s">
        <v>40</v>
      </c>
      <c r="O143" s="73"/>
      <c r="P143" s="193">
        <f>O143*H143</f>
        <v>0</v>
      </c>
      <c r="Q143" s="193">
        <v>0.12966</v>
      </c>
      <c r="R143" s="193">
        <f>Q143*H143</f>
        <v>42.009839999999997</v>
      </c>
      <c r="S143" s="193">
        <v>0</v>
      </c>
      <c r="T143" s="194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5" t="s">
        <v>145</v>
      </c>
      <c r="AT143" s="195" t="s">
        <v>141</v>
      </c>
      <c r="AU143" s="195" t="s">
        <v>117</v>
      </c>
      <c r="AY143" s="15" t="s">
        <v>139</v>
      </c>
      <c r="BE143" s="196">
        <f>IF(N143="základná",J143,0)</f>
        <v>0</v>
      </c>
      <c r="BF143" s="196">
        <f>IF(N143="znížená",J143,0)</f>
        <v>0</v>
      </c>
      <c r="BG143" s="196">
        <f>IF(N143="zákl. prenesená",J143,0)</f>
        <v>0</v>
      </c>
      <c r="BH143" s="196">
        <f>IF(N143="zníž. prenesená",J143,0)</f>
        <v>0</v>
      </c>
      <c r="BI143" s="196">
        <f>IF(N143="nulová",J143,0)</f>
        <v>0</v>
      </c>
      <c r="BJ143" s="15" t="s">
        <v>117</v>
      </c>
      <c r="BK143" s="197">
        <f>ROUND(I143*H143,3)</f>
        <v>0</v>
      </c>
      <c r="BL143" s="15" t="s">
        <v>145</v>
      </c>
      <c r="BM143" s="195" t="s">
        <v>311</v>
      </c>
    </row>
    <row r="144" s="12" customFormat="1" ht="22.8" customHeight="1">
      <c r="A144" s="12"/>
      <c r="B144" s="171"/>
      <c r="C144" s="12"/>
      <c r="D144" s="172" t="s">
        <v>73</v>
      </c>
      <c r="E144" s="182" t="s">
        <v>176</v>
      </c>
      <c r="F144" s="182" t="s">
        <v>237</v>
      </c>
      <c r="G144" s="12"/>
      <c r="H144" s="12"/>
      <c r="I144" s="174"/>
      <c r="J144" s="183">
        <f>BK144</f>
        <v>0</v>
      </c>
      <c r="K144" s="12"/>
      <c r="L144" s="171"/>
      <c r="M144" s="176"/>
      <c r="N144" s="177"/>
      <c r="O144" s="177"/>
      <c r="P144" s="178">
        <f>SUM(P145:P147)</f>
        <v>0</v>
      </c>
      <c r="Q144" s="177"/>
      <c r="R144" s="178">
        <f>SUM(R145:R147)</f>
        <v>83.465209087999995</v>
      </c>
      <c r="S144" s="177"/>
      <c r="T144" s="179">
        <f>SUM(T145:T147)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72" t="s">
        <v>82</v>
      </c>
      <c r="AT144" s="180" t="s">
        <v>73</v>
      </c>
      <c r="AU144" s="180" t="s">
        <v>82</v>
      </c>
      <c r="AY144" s="172" t="s">
        <v>139</v>
      </c>
      <c r="BK144" s="181">
        <f>SUM(BK145:BK147)</f>
        <v>0</v>
      </c>
    </row>
    <row r="145" s="2" customFormat="1" ht="33" customHeight="1">
      <c r="A145" s="34"/>
      <c r="B145" s="148"/>
      <c r="C145" s="184" t="s">
        <v>181</v>
      </c>
      <c r="D145" s="184" t="s">
        <v>141</v>
      </c>
      <c r="E145" s="185" t="s">
        <v>312</v>
      </c>
      <c r="F145" s="186" t="s">
        <v>313</v>
      </c>
      <c r="G145" s="187" t="s">
        <v>153</v>
      </c>
      <c r="H145" s="188">
        <v>246</v>
      </c>
      <c r="I145" s="189"/>
      <c r="J145" s="188">
        <f>ROUND(I145*H145,3)</f>
        <v>0</v>
      </c>
      <c r="K145" s="190"/>
      <c r="L145" s="35"/>
      <c r="M145" s="191" t="s">
        <v>1</v>
      </c>
      <c r="N145" s="192" t="s">
        <v>40</v>
      </c>
      <c r="O145" s="73"/>
      <c r="P145" s="193">
        <f>O145*H145</f>
        <v>0</v>
      </c>
      <c r="Q145" s="193">
        <v>0.19697572799999999</v>
      </c>
      <c r="R145" s="193">
        <f>Q145*H145</f>
        <v>48.456029087999994</v>
      </c>
      <c r="S145" s="193">
        <v>0</v>
      </c>
      <c r="T145" s="194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5" t="s">
        <v>145</v>
      </c>
      <c r="AT145" s="195" t="s">
        <v>141</v>
      </c>
      <c r="AU145" s="195" t="s">
        <v>117</v>
      </c>
      <c r="AY145" s="15" t="s">
        <v>139</v>
      </c>
      <c r="BE145" s="196">
        <f>IF(N145="základná",J145,0)</f>
        <v>0</v>
      </c>
      <c r="BF145" s="196">
        <f>IF(N145="znížená",J145,0)</f>
        <v>0</v>
      </c>
      <c r="BG145" s="196">
        <f>IF(N145="zákl. prenesená",J145,0)</f>
        <v>0</v>
      </c>
      <c r="BH145" s="196">
        <f>IF(N145="zníž. prenesená",J145,0)</f>
        <v>0</v>
      </c>
      <c r="BI145" s="196">
        <f>IF(N145="nulová",J145,0)</f>
        <v>0</v>
      </c>
      <c r="BJ145" s="15" t="s">
        <v>117</v>
      </c>
      <c r="BK145" s="197">
        <f>ROUND(I145*H145,3)</f>
        <v>0</v>
      </c>
      <c r="BL145" s="15" t="s">
        <v>145</v>
      </c>
      <c r="BM145" s="195" t="s">
        <v>314</v>
      </c>
    </row>
    <row r="146" s="2" customFormat="1" ht="21.75" customHeight="1">
      <c r="A146" s="34"/>
      <c r="B146" s="148"/>
      <c r="C146" s="198" t="s">
        <v>186</v>
      </c>
      <c r="D146" s="198" t="s">
        <v>191</v>
      </c>
      <c r="E146" s="199" t="s">
        <v>315</v>
      </c>
      <c r="F146" s="200" t="s">
        <v>316</v>
      </c>
      <c r="G146" s="201" t="s">
        <v>216</v>
      </c>
      <c r="H146" s="202">
        <v>248.46000000000001</v>
      </c>
      <c r="I146" s="203"/>
      <c r="J146" s="202">
        <f>ROUND(I146*H146,3)</f>
        <v>0</v>
      </c>
      <c r="K146" s="204"/>
      <c r="L146" s="205"/>
      <c r="M146" s="206" t="s">
        <v>1</v>
      </c>
      <c r="N146" s="207" t="s">
        <v>40</v>
      </c>
      <c r="O146" s="73"/>
      <c r="P146" s="193">
        <f>O146*H146</f>
        <v>0</v>
      </c>
      <c r="Q146" s="193">
        <v>0.048000000000000001</v>
      </c>
      <c r="R146" s="193">
        <f>Q146*H146</f>
        <v>11.926080000000001</v>
      </c>
      <c r="S146" s="193">
        <v>0</v>
      </c>
      <c r="T146" s="194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5" t="s">
        <v>172</v>
      </c>
      <c r="AT146" s="195" t="s">
        <v>191</v>
      </c>
      <c r="AU146" s="195" t="s">
        <v>117</v>
      </c>
      <c r="AY146" s="15" t="s">
        <v>139</v>
      </c>
      <c r="BE146" s="196">
        <f>IF(N146="základná",J146,0)</f>
        <v>0</v>
      </c>
      <c r="BF146" s="196">
        <f>IF(N146="znížená",J146,0)</f>
        <v>0</v>
      </c>
      <c r="BG146" s="196">
        <f>IF(N146="zákl. prenesená",J146,0)</f>
        <v>0</v>
      </c>
      <c r="BH146" s="196">
        <f>IF(N146="zníž. prenesená",J146,0)</f>
        <v>0</v>
      </c>
      <c r="BI146" s="196">
        <f>IF(N146="nulová",J146,0)</f>
        <v>0</v>
      </c>
      <c r="BJ146" s="15" t="s">
        <v>117</v>
      </c>
      <c r="BK146" s="197">
        <f>ROUND(I146*H146,3)</f>
        <v>0</v>
      </c>
      <c r="BL146" s="15" t="s">
        <v>145</v>
      </c>
      <c r="BM146" s="195" t="s">
        <v>317</v>
      </c>
    </row>
    <row r="147" s="2" customFormat="1" ht="33" customHeight="1">
      <c r="A147" s="34"/>
      <c r="B147" s="148"/>
      <c r="C147" s="184" t="s">
        <v>190</v>
      </c>
      <c r="D147" s="184" t="s">
        <v>141</v>
      </c>
      <c r="E147" s="185" t="s">
        <v>318</v>
      </c>
      <c r="F147" s="186" t="s">
        <v>319</v>
      </c>
      <c r="G147" s="187" t="s">
        <v>144</v>
      </c>
      <c r="H147" s="188">
        <v>10</v>
      </c>
      <c r="I147" s="189"/>
      <c r="J147" s="188">
        <f>ROUND(I147*H147,3)</f>
        <v>0</v>
      </c>
      <c r="K147" s="190"/>
      <c r="L147" s="35"/>
      <c r="M147" s="191" t="s">
        <v>1</v>
      </c>
      <c r="N147" s="192" t="s">
        <v>40</v>
      </c>
      <c r="O147" s="73"/>
      <c r="P147" s="193">
        <f>O147*H147</f>
        <v>0</v>
      </c>
      <c r="Q147" s="193">
        <v>2.3083100000000001</v>
      </c>
      <c r="R147" s="193">
        <f>Q147*H147</f>
        <v>23.083100000000002</v>
      </c>
      <c r="S147" s="193">
        <v>0</v>
      </c>
      <c r="T147" s="194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5" t="s">
        <v>145</v>
      </c>
      <c r="AT147" s="195" t="s">
        <v>141</v>
      </c>
      <c r="AU147" s="195" t="s">
        <v>117</v>
      </c>
      <c r="AY147" s="15" t="s">
        <v>139</v>
      </c>
      <c r="BE147" s="196">
        <f>IF(N147="základná",J147,0)</f>
        <v>0</v>
      </c>
      <c r="BF147" s="196">
        <f>IF(N147="znížená",J147,0)</f>
        <v>0</v>
      </c>
      <c r="BG147" s="196">
        <f>IF(N147="zákl. prenesená",J147,0)</f>
        <v>0</v>
      </c>
      <c r="BH147" s="196">
        <f>IF(N147="zníž. prenesená",J147,0)</f>
        <v>0</v>
      </c>
      <c r="BI147" s="196">
        <f>IF(N147="nulová",J147,0)</f>
        <v>0</v>
      </c>
      <c r="BJ147" s="15" t="s">
        <v>117</v>
      </c>
      <c r="BK147" s="197">
        <f>ROUND(I147*H147,3)</f>
        <v>0</v>
      </c>
      <c r="BL147" s="15" t="s">
        <v>145</v>
      </c>
      <c r="BM147" s="195" t="s">
        <v>320</v>
      </c>
    </row>
    <row r="148" s="12" customFormat="1" ht="22.8" customHeight="1">
      <c r="A148" s="12"/>
      <c r="B148" s="171"/>
      <c r="C148" s="12"/>
      <c r="D148" s="172" t="s">
        <v>73</v>
      </c>
      <c r="E148" s="182" t="s">
        <v>250</v>
      </c>
      <c r="F148" s="182" t="s">
        <v>251</v>
      </c>
      <c r="G148" s="12"/>
      <c r="H148" s="12"/>
      <c r="I148" s="174"/>
      <c r="J148" s="183">
        <f>BK148</f>
        <v>0</v>
      </c>
      <c r="K148" s="12"/>
      <c r="L148" s="171"/>
      <c r="M148" s="176"/>
      <c r="N148" s="177"/>
      <c r="O148" s="177"/>
      <c r="P148" s="178">
        <f>P149</f>
        <v>0</v>
      </c>
      <c r="Q148" s="177"/>
      <c r="R148" s="178">
        <f>R149</f>
        <v>0</v>
      </c>
      <c r="S148" s="177"/>
      <c r="T148" s="179">
        <f>T149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72" t="s">
        <v>82</v>
      </c>
      <c r="AT148" s="180" t="s">
        <v>73</v>
      </c>
      <c r="AU148" s="180" t="s">
        <v>82</v>
      </c>
      <c r="AY148" s="172" t="s">
        <v>139</v>
      </c>
      <c r="BK148" s="181">
        <f>BK149</f>
        <v>0</v>
      </c>
    </row>
    <row r="149" s="2" customFormat="1" ht="33" customHeight="1">
      <c r="A149" s="34"/>
      <c r="B149" s="148"/>
      <c r="C149" s="184" t="s">
        <v>196</v>
      </c>
      <c r="D149" s="184" t="s">
        <v>141</v>
      </c>
      <c r="E149" s="185" t="s">
        <v>287</v>
      </c>
      <c r="F149" s="186" t="s">
        <v>288</v>
      </c>
      <c r="G149" s="187" t="s">
        <v>255</v>
      </c>
      <c r="H149" s="188">
        <v>398.83699999999999</v>
      </c>
      <c r="I149" s="189"/>
      <c r="J149" s="188">
        <f>ROUND(I149*H149,3)</f>
        <v>0</v>
      </c>
      <c r="K149" s="190"/>
      <c r="L149" s="35"/>
      <c r="M149" s="208" t="s">
        <v>1</v>
      </c>
      <c r="N149" s="209" t="s">
        <v>40</v>
      </c>
      <c r="O149" s="210"/>
      <c r="P149" s="211">
        <f>O149*H149</f>
        <v>0</v>
      </c>
      <c r="Q149" s="211">
        <v>0</v>
      </c>
      <c r="R149" s="211">
        <f>Q149*H149</f>
        <v>0</v>
      </c>
      <c r="S149" s="211">
        <v>0</v>
      </c>
      <c r="T149" s="21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5" t="s">
        <v>145</v>
      </c>
      <c r="AT149" s="195" t="s">
        <v>141</v>
      </c>
      <c r="AU149" s="195" t="s">
        <v>117</v>
      </c>
      <c r="AY149" s="15" t="s">
        <v>139</v>
      </c>
      <c r="BE149" s="196">
        <f>IF(N149="základná",J149,0)</f>
        <v>0</v>
      </c>
      <c r="BF149" s="196">
        <f>IF(N149="znížená",J149,0)</f>
        <v>0</v>
      </c>
      <c r="BG149" s="196">
        <f>IF(N149="zákl. prenesená",J149,0)</f>
        <v>0</v>
      </c>
      <c r="BH149" s="196">
        <f>IF(N149="zníž. prenesená",J149,0)</f>
        <v>0</v>
      </c>
      <c r="BI149" s="196">
        <f>IF(N149="nulová",J149,0)</f>
        <v>0</v>
      </c>
      <c r="BJ149" s="15" t="s">
        <v>117</v>
      </c>
      <c r="BK149" s="197">
        <f>ROUND(I149*H149,3)</f>
        <v>0</v>
      </c>
      <c r="BL149" s="15" t="s">
        <v>145</v>
      </c>
      <c r="BM149" s="195" t="s">
        <v>321</v>
      </c>
    </row>
    <row r="150" s="2" customFormat="1" ht="6.96" customHeight="1">
      <c r="A150" s="34"/>
      <c r="B150" s="56"/>
      <c r="C150" s="57"/>
      <c r="D150" s="57"/>
      <c r="E150" s="57"/>
      <c r="F150" s="57"/>
      <c r="G150" s="57"/>
      <c r="H150" s="57"/>
      <c r="I150" s="57"/>
      <c r="J150" s="57"/>
      <c r="K150" s="57"/>
      <c r="L150" s="35"/>
      <c r="M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</row>
  </sheetData>
  <autoFilter ref="C130:K149"/>
  <mergeCells count="14">
    <mergeCell ref="E7:H7"/>
    <mergeCell ref="E9:H9"/>
    <mergeCell ref="E18:H18"/>
    <mergeCell ref="E27:H27"/>
    <mergeCell ref="E85:H85"/>
    <mergeCell ref="E87:H87"/>
    <mergeCell ref="D105:F105"/>
    <mergeCell ref="D106:F106"/>
    <mergeCell ref="D107:F107"/>
    <mergeCell ref="D108:F108"/>
    <mergeCell ref="D109:F109"/>
    <mergeCell ref="E121:H121"/>
    <mergeCell ref="E123:H12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95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96</v>
      </c>
      <c r="L4" s="18"/>
      <c r="M4" s="116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17" t="str">
        <f>'Rekapitulácia stavby'!K6</f>
        <v>Revitalizácia športoveho areálu Slavoj Trebišov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97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322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28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28" t="s">
        <v>20</v>
      </c>
      <c r="J12" s="65" t="str">
        <f>'Rekapitulácia stavby'!AN8</f>
        <v>10. 2. 2021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28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28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28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28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28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18"/>
      <c r="B27" s="119"/>
      <c r="C27" s="118"/>
      <c r="D27" s="118"/>
      <c r="E27" s="32" t="s">
        <v>1</v>
      </c>
      <c r="F27" s="32"/>
      <c r="G27" s="32"/>
      <c r="H27" s="32"/>
      <c r="I27" s="118"/>
      <c r="J27" s="118"/>
      <c r="K27" s="118"/>
      <c r="L27" s="120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99</v>
      </c>
      <c r="E30" s="34"/>
      <c r="F30" s="34"/>
      <c r="G30" s="34"/>
      <c r="H30" s="34"/>
      <c r="I30" s="34"/>
      <c r="J30" s="121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2" t="s">
        <v>100</v>
      </c>
      <c r="E31" s="34"/>
      <c r="F31" s="34"/>
      <c r="G31" s="34"/>
      <c r="H31" s="34"/>
      <c r="I31" s="34"/>
      <c r="J31" s="121">
        <f>J108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23" t="s">
        <v>34</v>
      </c>
      <c r="E32" s="34"/>
      <c r="F32" s="34"/>
      <c r="G32" s="34"/>
      <c r="H32" s="34"/>
      <c r="I32" s="34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8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39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24" t="s">
        <v>38</v>
      </c>
      <c r="E35" s="28" t="s">
        <v>39</v>
      </c>
      <c r="F35" s="125">
        <f>ROUND((SUM(BE108:BE115) + SUM(BE135:BE161)),  2)</f>
        <v>0</v>
      </c>
      <c r="G35" s="34"/>
      <c r="H35" s="34"/>
      <c r="I35" s="126">
        <v>0.20000000000000001</v>
      </c>
      <c r="J35" s="125">
        <f>ROUND(((SUM(BE108:BE115) + SUM(BE135:BE161))*I35),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25">
        <f>ROUND((SUM(BF108:BF115) + SUM(BF135:BF161)),  2)</f>
        <v>0</v>
      </c>
      <c r="G36" s="34"/>
      <c r="H36" s="34"/>
      <c r="I36" s="126">
        <v>0.20000000000000001</v>
      </c>
      <c r="J36" s="125">
        <f>ROUND(((SUM(BF108:BF115) + SUM(BF135:BF161))*I36),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25">
        <f>ROUND((SUM(BG108:BG115) + SUM(BG135:BG161)),  2)</f>
        <v>0</v>
      </c>
      <c r="G37" s="34"/>
      <c r="H37" s="34"/>
      <c r="I37" s="126">
        <v>0.20000000000000001</v>
      </c>
      <c r="J37" s="125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25">
        <f>ROUND((SUM(BH108:BH115) + SUM(BH135:BH161)),  2)</f>
        <v>0</v>
      </c>
      <c r="G38" s="34"/>
      <c r="H38" s="34"/>
      <c r="I38" s="126">
        <v>0.20000000000000001</v>
      </c>
      <c r="J38" s="125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25">
        <f>ROUND((SUM(BI108:BI115) + SUM(BI135:BI161)),  2)</f>
        <v>0</v>
      </c>
      <c r="G39" s="34"/>
      <c r="H39" s="34"/>
      <c r="I39" s="126">
        <v>0</v>
      </c>
      <c r="J39" s="125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27"/>
      <c r="D41" s="128" t="s">
        <v>44</v>
      </c>
      <c r="E41" s="77"/>
      <c r="F41" s="77"/>
      <c r="G41" s="129" t="s">
        <v>45</v>
      </c>
      <c r="H41" s="130" t="s">
        <v>46</v>
      </c>
      <c r="I41" s="77"/>
      <c r="J41" s="131">
        <f>SUM(J32:J39)</f>
        <v>0</v>
      </c>
      <c r="K41" s="132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33" t="s">
        <v>50</v>
      </c>
      <c r="G61" s="54" t="s">
        <v>49</v>
      </c>
      <c r="H61" s="37"/>
      <c r="I61" s="37"/>
      <c r="J61" s="134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33" t="s">
        <v>50</v>
      </c>
      <c r="G76" s="54" t="s">
        <v>49</v>
      </c>
      <c r="H76" s="37"/>
      <c r="I76" s="37"/>
      <c r="J76" s="134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101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7" t="str">
        <f>E7</f>
        <v>Revitalizácia športoveho areálu Slavoj Trebišov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97</v>
      </c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 xml:space="preserve">08 - SO 08 Oporný murik, múrik na sedenie a schody 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Trebišov </v>
      </c>
      <c r="G89" s="34"/>
      <c r="H89" s="34"/>
      <c r="I89" s="28" t="s">
        <v>20</v>
      </c>
      <c r="J89" s="65" t="str">
        <f>IF(J12="","",J12)</f>
        <v>10. 2. 2021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Mesto Trebišov </v>
      </c>
      <c r="G91" s="34"/>
      <c r="H91" s="34"/>
      <c r="I91" s="28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35" t="s">
        <v>102</v>
      </c>
      <c r="D94" s="127"/>
      <c r="E94" s="127"/>
      <c r="F94" s="127"/>
      <c r="G94" s="127"/>
      <c r="H94" s="127"/>
      <c r="I94" s="127"/>
      <c r="J94" s="136" t="s">
        <v>103</v>
      </c>
      <c r="K94" s="12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37" t="s">
        <v>104</v>
      </c>
      <c r="D96" s="34"/>
      <c r="E96" s="34"/>
      <c r="F96" s="34"/>
      <c r="G96" s="34"/>
      <c r="H96" s="34"/>
      <c r="I96" s="34"/>
      <c r="J96" s="92">
        <f>J135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105</v>
      </c>
    </row>
    <row r="97" s="9" customFormat="1" ht="24.96" customHeight="1">
      <c r="A97" s="9"/>
      <c r="B97" s="138"/>
      <c r="C97" s="9"/>
      <c r="D97" s="139" t="s">
        <v>106</v>
      </c>
      <c r="E97" s="140"/>
      <c r="F97" s="140"/>
      <c r="G97" s="140"/>
      <c r="H97" s="140"/>
      <c r="I97" s="140"/>
      <c r="J97" s="141">
        <f>J136</f>
        <v>0</v>
      </c>
      <c r="K97" s="9"/>
      <c r="L97" s="13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42"/>
      <c r="C98" s="10"/>
      <c r="D98" s="143" t="s">
        <v>323</v>
      </c>
      <c r="E98" s="144"/>
      <c r="F98" s="144"/>
      <c r="G98" s="144"/>
      <c r="H98" s="144"/>
      <c r="I98" s="144"/>
      <c r="J98" s="145">
        <f>J137</f>
        <v>0</v>
      </c>
      <c r="K98" s="10"/>
      <c r="L98" s="14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2"/>
      <c r="C99" s="10"/>
      <c r="D99" s="143" t="s">
        <v>324</v>
      </c>
      <c r="E99" s="144"/>
      <c r="F99" s="144"/>
      <c r="G99" s="144"/>
      <c r="H99" s="144"/>
      <c r="I99" s="144"/>
      <c r="J99" s="145">
        <f>J141</f>
        <v>0</v>
      </c>
      <c r="K99" s="10"/>
      <c r="L99" s="14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42"/>
      <c r="C100" s="10"/>
      <c r="D100" s="143" t="s">
        <v>112</v>
      </c>
      <c r="E100" s="144"/>
      <c r="F100" s="144"/>
      <c r="G100" s="144"/>
      <c r="H100" s="144"/>
      <c r="I100" s="144"/>
      <c r="J100" s="145">
        <f>J143</f>
        <v>0</v>
      </c>
      <c r="K100" s="10"/>
      <c r="L100" s="14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42"/>
      <c r="C101" s="10"/>
      <c r="D101" s="143" t="s">
        <v>113</v>
      </c>
      <c r="E101" s="144"/>
      <c r="F101" s="144"/>
      <c r="G101" s="144"/>
      <c r="H101" s="144"/>
      <c r="I101" s="144"/>
      <c r="J101" s="145">
        <f>J147</f>
        <v>0</v>
      </c>
      <c r="K101" s="10"/>
      <c r="L101" s="14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38"/>
      <c r="C102" s="9"/>
      <c r="D102" s="139" t="s">
        <v>325</v>
      </c>
      <c r="E102" s="140"/>
      <c r="F102" s="140"/>
      <c r="G102" s="140"/>
      <c r="H102" s="140"/>
      <c r="I102" s="140"/>
      <c r="J102" s="141">
        <f>J149</f>
        <v>0</v>
      </c>
      <c r="K102" s="9"/>
      <c r="L102" s="13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42"/>
      <c r="C103" s="10"/>
      <c r="D103" s="143" t="s">
        <v>326</v>
      </c>
      <c r="E103" s="144"/>
      <c r="F103" s="144"/>
      <c r="G103" s="144"/>
      <c r="H103" s="144"/>
      <c r="I103" s="144"/>
      <c r="J103" s="145">
        <f>J150</f>
        <v>0</v>
      </c>
      <c r="K103" s="10"/>
      <c r="L103" s="14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42"/>
      <c r="C104" s="10"/>
      <c r="D104" s="143" t="s">
        <v>327</v>
      </c>
      <c r="E104" s="144"/>
      <c r="F104" s="144"/>
      <c r="G104" s="144"/>
      <c r="H104" s="144"/>
      <c r="I104" s="144"/>
      <c r="J104" s="145">
        <f>J154</f>
        <v>0</v>
      </c>
      <c r="K104" s="10"/>
      <c r="L104" s="14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42"/>
      <c r="C105" s="10"/>
      <c r="D105" s="143" t="s">
        <v>328</v>
      </c>
      <c r="E105" s="144"/>
      <c r="F105" s="144"/>
      <c r="G105" s="144"/>
      <c r="H105" s="144"/>
      <c r="I105" s="144"/>
      <c r="J105" s="145">
        <f>J158</f>
        <v>0</v>
      </c>
      <c r="K105" s="10"/>
      <c r="L105" s="14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2" customFormat="1" ht="21.84" customHeight="1">
      <c r="A106" s="34"/>
      <c r="B106" s="35"/>
      <c r="C106" s="34"/>
      <c r="D106" s="34"/>
      <c r="E106" s="34"/>
      <c r="F106" s="34"/>
      <c r="G106" s="34"/>
      <c r="H106" s="34"/>
      <c r="I106" s="34"/>
      <c r="J106" s="34"/>
      <c r="K106" s="34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6.96" customHeight="1">
      <c r="A107" s="34"/>
      <c r="B107" s="35"/>
      <c r="C107" s="34"/>
      <c r="D107" s="34"/>
      <c r="E107" s="34"/>
      <c r="F107" s="34"/>
      <c r="G107" s="34"/>
      <c r="H107" s="34"/>
      <c r="I107" s="34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9.28" customHeight="1">
      <c r="A108" s="34"/>
      <c r="B108" s="35"/>
      <c r="C108" s="137" t="s">
        <v>114</v>
      </c>
      <c r="D108" s="34"/>
      <c r="E108" s="34"/>
      <c r="F108" s="34"/>
      <c r="G108" s="34"/>
      <c r="H108" s="34"/>
      <c r="I108" s="34"/>
      <c r="J108" s="146">
        <f>ROUND(J109 + J110 + J111 + J112 + J113 + J114,2)</f>
        <v>0</v>
      </c>
      <c r="K108" s="34"/>
      <c r="L108" s="51"/>
      <c r="N108" s="147" t="s">
        <v>38</v>
      </c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8" customHeight="1">
      <c r="A109" s="34"/>
      <c r="B109" s="148"/>
      <c r="C109" s="149"/>
      <c r="D109" s="150" t="s">
        <v>115</v>
      </c>
      <c r="E109" s="151"/>
      <c r="F109" s="151"/>
      <c r="G109" s="149"/>
      <c r="H109" s="149"/>
      <c r="I109" s="149"/>
      <c r="J109" s="152">
        <v>0</v>
      </c>
      <c r="K109" s="149"/>
      <c r="L109" s="153"/>
      <c r="M109" s="154"/>
      <c r="N109" s="155" t="s">
        <v>40</v>
      </c>
      <c r="O109" s="154"/>
      <c r="P109" s="154"/>
      <c r="Q109" s="154"/>
      <c r="R109" s="154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54"/>
      <c r="AG109" s="154"/>
      <c r="AH109" s="154"/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  <c r="AT109" s="154"/>
      <c r="AU109" s="154"/>
      <c r="AV109" s="154"/>
      <c r="AW109" s="154"/>
      <c r="AX109" s="154"/>
      <c r="AY109" s="156" t="s">
        <v>116</v>
      </c>
      <c r="AZ109" s="154"/>
      <c r="BA109" s="154"/>
      <c r="BB109" s="154"/>
      <c r="BC109" s="154"/>
      <c r="BD109" s="154"/>
      <c r="BE109" s="157">
        <f>IF(N109="základná",J109,0)</f>
        <v>0</v>
      </c>
      <c r="BF109" s="157">
        <f>IF(N109="znížená",J109,0)</f>
        <v>0</v>
      </c>
      <c r="BG109" s="157">
        <f>IF(N109="zákl. prenesená",J109,0)</f>
        <v>0</v>
      </c>
      <c r="BH109" s="157">
        <f>IF(N109="zníž. prenesená",J109,0)</f>
        <v>0</v>
      </c>
      <c r="BI109" s="157">
        <f>IF(N109="nulová",J109,0)</f>
        <v>0</v>
      </c>
      <c r="BJ109" s="156" t="s">
        <v>117</v>
      </c>
      <c r="BK109" s="154"/>
      <c r="BL109" s="154"/>
      <c r="BM109" s="154"/>
    </row>
    <row r="110" s="2" customFormat="1" ht="18" customHeight="1">
      <c r="A110" s="34"/>
      <c r="B110" s="148"/>
      <c r="C110" s="149"/>
      <c r="D110" s="150" t="s">
        <v>118</v>
      </c>
      <c r="E110" s="151"/>
      <c r="F110" s="151"/>
      <c r="G110" s="149"/>
      <c r="H110" s="149"/>
      <c r="I110" s="149"/>
      <c r="J110" s="152">
        <v>0</v>
      </c>
      <c r="K110" s="149"/>
      <c r="L110" s="153"/>
      <c r="M110" s="154"/>
      <c r="N110" s="155" t="s">
        <v>40</v>
      </c>
      <c r="O110" s="154"/>
      <c r="P110" s="154"/>
      <c r="Q110" s="154"/>
      <c r="R110" s="154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  <c r="AT110" s="154"/>
      <c r="AU110" s="154"/>
      <c r="AV110" s="154"/>
      <c r="AW110" s="154"/>
      <c r="AX110" s="154"/>
      <c r="AY110" s="156" t="s">
        <v>116</v>
      </c>
      <c r="AZ110" s="154"/>
      <c r="BA110" s="154"/>
      <c r="BB110" s="154"/>
      <c r="BC110" s="154"/>
      <c r="BD110" s="154"/>
      <c r="BE110" s="157">
        <f>IF(N110="základná",J110,0)</f>
        <v>0</v>
      </c>
      <c r="BF110" s="157">
        <f>IF(N110="znížená",J110,0)</f>
        <v>0</v>
      </c>
      <c r="BG110" s="157">
        <f>IF(N110="zákl. prenesená",J110,0)</f>
        <v>0</v>
      </c>
      <c r="BH110" s="157">
        <f>IF(N110="zníž. prenesená",J110,0)</f>
        <v>0</v>
      </c>
      <c r="BI110" s="157">
        <f>IF(N110="nulová",J110,0)</f>
        <v>0</v>
      </c>
      <c r="BJ110" s="156" t="s">
        <v>117</v>
      </c>
      <c r="BK110" s="154"/>
      <c r="BL110" s="154"/>
      <c r="BM110" s="154"/>
    </row>
    <row r="111" s="2" customFormat="1" ht="18" customHeight="1">
      <c r="A111" s="34"/>
      <c r="B111" s="148"/>
      <c r="C111" s="149"/>
      <c r="D111" s="150" t="s">
        <v>119</v>
      </c>
      <c r="E111" s="151"/>
      <c r="F111" s="151"/>
      <c r="G111" s="149"/>
      <c r="H111" s="149"/>
      <c r="I111" s="149"/>
      <c r="J111" s="152">
        <v>0</v>
      </c>
      <c r="K111" s="149"/>
      <c r="L111" s="153"/>
      <c r="M111" s="154"/>
      <c r="N111" s="155" t="s">
        <v>40</v>
      </c>
      <c r="O111" s="154"/>
      <c r="P111" s="154"/>
      <c r="Q111" s="154"/>
      <c r="R111" s="154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54"/>
      <c r="AG111" s="154"/>
      <c r="AH111" s="154"/>
      <c r="AI111" s="154"/>
      <c r="AJ111" s="154"/>
      <c r="AK111" s="154"/>
      <c r="AL111" s="154"/>
      <c r="AM111" s="154"/>
      <c r="AN111" s="154"/>
      <c r="AO111" s="154"/>
      <c r="AP111" s="154"/>
      <c r="AQ111" s="154"/>
      <c r="AR111" s="154"/>
      <c r="AS111" s="154"/>
      <c r="AT111" s="154"/>
      <c r="AU111" s="154"/>
      <c r="AV111" s="154"/>
      <c r="AW111" s="154"/>
      <c r="AX111" s="154"/>
      <c r="AY111" s="156" t="s">
        <v>116</v>
      </c>
      <c r="AZ111" s="154"/>
      <c r="BA111" s="154"/>
      <c r="BB111" s="154"/>
      <c r="BC111" s="154"/>
      <c r="BD111" s="154"/>
      <c r="BE111" s="157">
        <f>IF(N111="základná",J111,0)</f>
        <v>0</v>
      </c>
      <c r="BF111" s="157">
        <f>IF(N111="znížená",J111,0)</f>
        <v>0</v>
      </c>
      <c r="BG111" s="157">
        <f>IF(N111="zákl. prenesená",J111,0)</f>
        <v>0</v>
      </c>
      <c r="BH111" s="157">
        <f>IF(N111="zníž. prenesená",J111,0)</f>
        <v>0</v>
      </c>
      <c r="BI111" s="157">
        <f>IF(N111="nulová",J111,0)</f>
        <v>0</v>
      </c>
      <c r="BJ111" s="156" t="s">
        <v>117</v>
      </c>
      <c r="BK111" s="154"/>
      <c r="BL111" s="154"/>
      <c r="BM111" s="154"/>
    </row>
    <row r="112" s="2" customFormat="1" ht="18" customHeight="1">
      <c r="A112" s="34"/>
      <c r="B112" s="148"/>
      <c r="C112" s="149"/>
      <c r="D112" s="150" t="s">
        <v>120</v>
      </c>
      <c r="E112" s="151"/>
      <c r="F112" s="151"/>
      <c r="G112" s="149"/>
      <c r="H112" s="149"/>
      <c r="I112" s="149"/>
      <c r="J112" s="152">
        <v>0</v>
      </c>
      <c r="K112" s="149"/>
      <c r="L112" s="153"/>
      <c r="M112" s="154"/>
      <c r="N112" s="155" t="s">
        <v>40</v>
      </c>
      <c r="O112" s="154"/>
      <c r="P112" s="154"/>
      <c r="Q112" s="154"/>
      <c r="R112" s="154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54"/>
      <c r="AG112" s="154"/>
      <c r="AH112" s="154"/>
      <c r="AI112" s="154"/>
      <c r="AJ112" s="154"/>
      <c r="AK112" s="154"/>
      <c r="AL112" s="154"/>
      <c r="AM112" s="154"/>
      <c r="AN112" s="154"/>
      <c r="AO112" s="154"/>
      <c r="AP112" s="154"/>
      <c r="AQ112" s="154"/>
      <c r="AR112" s="154"/>
      <c r="AS112" s="154"/>
      <c r="AT112" s="154"/>
      <c r="AU112" s="154"/>
      <c r="AV112" s="154"/>
      <c r="AW112" s="154"/>
      <c r="AX112" s="154"/>
      <c r="AY112" s="156" t="s">
        <v>116</v>
      </c>
      <c r="AZ112" s="154"/>
      <c r="BA112" s="154"/>
      <c r="BB112" s="154"/>
      <c r="BC112" s="154"/>
      <c r="BD112" s="154"/>
      <c r="BE112" s="157">
        <f>IF(N112="základná",J112,0)</f>
        <v>0</v>
      </c>
      <c r="BF112" s="157">
        <f>IF(N112="znížená",J112,0)</f>
        <v>0</v>
      </c>
      <c r="BG112" s="157">
        <f>IF(N112="zákl. prenesená",J112,0)</f>
        <v>0</v>
      </c>
      <c r="BH112" s="157">
        <f>IF(N112="zníž. prenesená",J112,0)</f>
        <v>0</v>
      </c>
      <c r="BI112" s="157">
        <f>IF(N112="nulová",J112,0)</f>
        <v>0</v>
      </c>
      <c r="BJ112" s="156" t="s">
        <v>117</v>
      </c>
      <c r="BK112" s="154"/>
      <c r="BL112" s="154"/>
      <c r="BM112" s="154"/>
    </row>
    <row r="113" s="2" customFormat="1" ht="18" customHeight="1">
      <c r="A113" s="34"/>
      <c r="B113" s="148"/>
      <c r="C113" s="149"/>
      <c r="D113" s="150" t="s">
        <v>121</v>
      </c>
      <c r="E113" s="151"/>
      <c r="F113" s="151"/>
      <c r="G113" s="149"/>
      <c r="H113" s="149"/>
      <c r="I113" s="149"/>
      <c r="J113" s="152">
        <v>0</v>
      </c>
      <c r="K113" s="149"/>
      <c r="L113" s="153"/>
      <c r="M113" s="154"/>
      <c r="N113" s="155" t="s">
        <v>40</v>
      </c>
      <c r="O113" s="154"/>
      <c r="P113" s="154"/>
      <c r="Q113" s="154"/>
      <c r="R113" s="154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  <c r="AT113" s="154"/>
      <c r="AU113" s="154"/>
      <c r="AV113" s="154"/>
      <c r="AW113" s="154"/>
      <c r="AX113" s="154"/>
      <c r="AY113" s="156" t="s">
        <v>116</v>
      </c>
      <c r="AZ113" s="154"/>
      <c r="BA113" s="154"/>
      <c r="BB113" s="154"/>
      <c r="BC113" s="154"/>
      <c r="BD113" s="154"/>
      <c r="BE113" s="157">
        <f>IF(N113="základná",J113,0)</f>
        <v>0</v>
      </c>
      <c r="BF113" s="157">
        <f>IF(N113="znížená",J113,0)</f>
        <v>0</v>
      </c>
      <c r="BG113" s="157">
        <f>IF(N113="zákl. prenesená",J113,0)</f>
        <v>0</v>
      </c>
      <c r="BH113" s="157">
        <f>IF(N113="zníž. prenesená",J113,0)</f>
        <v>0</v>
      </c>
      <c r="BI113" s="157">
        <f>IF(N113="nulová",J113,0)</f>
        <v>0</v>
      </c>
      <c r="BJ113" s="156" t="s">
        <v>117</v>
      </c>
      <c r="BK113" s="154"/>
      <c r="BL113" s="154"/>
      <c r="BM113" s="154"/>
    </row>
    <row r="114" s="2" customFormat="1" ht="18" customHeight="1">
      <c r="A114" s="34"/>
      <c r="B114" s="148"/>
      <c r="C114" s="149"/>
      <c r="D114" s="151" t="s">
        <v>122</v>
      </c>
      <c r="E114" s="149"/>
      <c r="F114" s="149"/>
      <c r="G114" s="149"/>
      <c r="H114" s="149"/>
      <c r="I114" s="149"/>
      <c r="J114" s="152">
        <f>ROUND(J30*T114,2)</f>
        <v>0</v>
      </c>
      <c r="K114" s="149"/>
      <c r="L114" s="153"/>
      <c r="M114" s="154"/>
      <c r="N114" s="155" t="s">
        <v>40</v>
      </c>
      <c r="O114" s="154"/>
      <c r="P114" s="154"/>
      <c r="Q114" s="154"/>
      <c r="R114" s="154"/>
      <c r="S114" s="149"/>
      <c r="T114" s="149"/>
      <c r="U114" s="149"/>
      <c r="V114" s="149"/>
      <c r="W114" s="149"/>
      <c r="X114" s="149"/>
      <c r="Y114" s="149"/>
      <c r="Z114" s="149"/>
      <c r="AA114" s="149"/>
      <c r="AB114" s="149"/>
      <c r="AC114" s="149"/>
      <c r="AD114" s="149"/>
      <c r="AE114" s="149"/>
      <c r="AF114" s="154"/>
      <c r="AG114" s="154"/>
      <c r="AH114" s="154"/>
      <c r="AI114" s="154"/>
      <c r="AJ114" s="154"/>
      <c r="AK114" s="154"/>
      <c r="AL114" s="154"/>
      <c r="AM114" s="154"/>
      <c r="AN114" s="154"/>
      <c r="AO114" s="154"/>
      <c r="AP114" s="154"/>
      <c r="AQ114" s="154"/>
      <c r="AR114" s="154"/>
      <c r="AS114" s="154"/>
      <c r="AT114" s="154"/>
      <c r="AU114" s="154"/>
      <c r="AV114" s="154"/>
      <c r="AW114" s="154"/>
      <c r="AX114" s="154"/>
      <c r="AY114" s="156" t="s">
        <v>123</v>
      </c>
      <c r="AZ114" s="154"/>
      <c r="BA114" s="154"/>
      <c r="BB114" s="154"/>
      <c r="BC114" s="154"/>
      <c r="BD114" s="154"/>
      <c r="BE114" s="157">
        <f>IF(N114="základná",J114,0)</f>
        <v>0</v>
      </c>
      <c r="BF114" s="157">
        <f>IF(N114="znížená",J114,0)</f>
        <v>0</v>
      </c>
      <c r="BG114" s="157">
        <f>IF(N114="zákl. prenesená",J114,0)</f>
        <v>0</v>
      </c>
      <c r="BH114" s="157">
        <f>IF(N114="zníž. prenesená",J114,0)</f>
        <v>0</v>
      </c>
      <c r="BI114" s="157">
        <f>IF(N114="nulová",J114,0)</f>
        <v>0</v>
      </c>
      <c r="BJ114" s="156" t="s">
        <v>117</v>
      </c>
      <c r="BK114" s="154"/>
      <c r="BL114" s="154"/>
      <c r="BM114" s="154"/>
    </row>
    <row r="115" s="2" customFormat="1">
      <c r="A115" s="34"/>
      <c r="B115" s="35"/>
      <c r="C115" s="34"/>
      <c r="D115" s="34"/>
      <c r="E115" s="34"/>
      <c r="F115" s="34"/>
      <c r="G115" s="34"/>
      <c r="H115" s="34"/>
      <c r="I115" s="34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29.28" customHeight="1">
      <c r="A116" s="34"/>
      <c r="B116" s="35"/>
      <c r="C116" s="158" t="s">
        <v>124</v>
      </c>
      <c r="D116" s="127"/>
      <c r="E116" s="127"/>
      <c r="F116" s="127"/>
      <c r="G116" s="127"/>
      <c r="H116" s="127"/>
      <c r="I116" s="127"/>
      <c r="J116" s="159">
        <f>ROUND(J96+J108,2)</f>
        <v>0</v>
      </c>
      <c r="K116" s="127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6.96" customHeight="1">
      <c r="A117" s="34"/>
      <c r="B117" s="56"/>
      <c r="C117" s="57"/>
      <c r="D117" s="57"/>
      <c r="E117" s="57"/>
      <c r="F117" s="57"/>
      <c r="G117" s="57"/>
      <c r="H117" s="57"/>
      <c r="I117" s="57"/>
      <c r="J117" s="57"/>
      <c r="K117" s="57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21" s="2" customFormat="1" ht="6.96" customHeight="1">
      <c r="A121" s="34"/>
      <c r="B121" s="58"/>
      <c r="C121" s="59"/>
      <c r="D121" s="59"/>
      <c r="E121" s="59"/>
      <c r="F121" s="59"/>
      <c r="G121" s="59"/>
      <c r="H121" s="59"/>
      <c r="I121" s="59"/>
      <c r="J121" s="59"/>
      <c r="K121" s="59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24.96" customHeight="1">
      <c r="A122" s="34"/>
      <c r="B122" s="35"/>
      <c r="C122" s="19" t="s">
        <v>125</v>
      </c>
      <c r="D122" s="34"/>
      <c r="E122" s="34"/>
      <c r="F122" s="34"/>
      <c r="G122" s="34"/>
      <c r="H122" s="34"/>
      <c r="I122" s="34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6.96" customHeight="1">
      <c r="A123" s="34"/>
      <c r="B123" s="35"/>
      <c r="C123" s="34"/>
      <c r="D123" s="34"/>
      <c r="E123" s="34"/>
      <c r="F123" s="34"/>
      <c r="G123" s="34"/>
      <c r="H123" s="34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2" customHeight="1">
      <c r="A124" s="34"/>
      <c r="B124" s="35"/>
      <c r="C124" s="28" t="s">
        <v>14</v>
      </c>
      <c r="D124" s="34"/>
      <c r="E124" s="34"/>
      <c r="F124" s="34"/>
      <c r="G124" s="34"/>
      <c r="H124" s="34"/>
      <c r="I124" s="34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6.5" customHeight="1">
      <c r="A125" s="34"/>
      <c r="B125" s="35"/>
      <c r="C125" s="34"/>
      <c r="D125" s="34"/>
      <c r="E125" s="117" t="str">
        <f>E7</f>
        <v>Revitalizácia športoveho areálu Slavoj Trebišov</v>
      </c>
      <c r="F125" s="28"/>
      <c r="G125" s="28"/>
      <c r="H125" s="28"/>
      <c r="I125" s="34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2" customHeight="1">
      <c r="A126" s="34"/>
      <c r="B126" s="35"/>
      <c r="C126" s="28" t="s">
        <v>97</v>
      </c>
      <c r="D126" s="34"/>
      <c r="E126" s="34"/>
      <c r="F126" s="34"/>
      <c r="G126" s="34"/>
      <c r="H126" s="34"/>
      <c r="I126" s="34"/>
      <c r="J126" s="34"/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6.5" customHeight="1">
      <c r="A127" s="34"/>
      <c r="B127" s="35"/>
      <c r="C127" s="34"/>
      <c r="D127" s="34"/>
      <c r="E127" s="63" t="str">
        <f>E9</f>
        <v xml:space="preserve">08 - SO 08 Oporný murik, múrik na sedenie a schody </v>
      </c>
      <c r="F127" s="34"/>
      <c r="G127" s="34"/>
      <c r="H127" s="34"/>
      <c r="I127" s="34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6.96" customHeight="1">
      <c r="A128" s="34"/>
      <c r="B128" s="35"/>
      <c r="C128" s="34"/>
      <c r="D128" s="34"/>
      <c r="E128" s="34"/>
      <c r="F128" s="34"/>
      <c r="G128" s="34"/>
      <c r="H128" s="34"/>
      <c r="I128" s="34"/>
      <c r="J128" s="34"/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12" customHeight="1">
      <c r="A129" s="34"/>
      <c r="B129" s="35"/>
      <c r="C129" s="28" t="s">
        <v>18</v>
      </c>
      <c r="D129" s="34"/>
      <c r="E129" s="34"/>
      <c r="F129" s="23" t="str">
        <f>F12</f>
        <v xml:space="preserve">Trebišov </v>
      </c>
      <c r="G129" s="34"/>
      <c r="H129" s="34"/>
      <c r="I129" s="28" t="s">
        <v>20</v>
      </c>
      <c r="J129" s="65" t="str">
        <f>IF(J12="","",J12)</f>
        <v>10. 2. 2021</v>
      </c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6.96" customHeight="1">
      <c r="A130" s="34"/>
      <c r="B130" s="35"/>
      <c r="C130" s="34"/>
      <c r="D130" s="34"/>
      <c r="E130" s="34"/>
      <c r="F130" s="34"/>
      <c r="G130" s="34"/>
      <c r="H130" s="34"/>
      <c r="I130" s="34"/>
      <c r="J130" s="34"/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5.15" customHeight="1">
      <c r="A131" s="34"/>
      <c r="B131" s="35"/>
      <c r="C131" s="28" t="s">
        <v>22</v>
      </c>
      <c r="D131" s="34"/>
      <c r="E131" s="34"/>
      <c r="F131" s="23" t="str">
        <f>E15</f>
        <v xml:space="preserve">Mesto Trebišov </v>
      </c>
      <c r="G131" s="34"/>
      <c r="H131" s="34"/>
      <c r="I131" s="28" t="s">
        <v>28</v>
      </c>
      <c r="J131" s="32" t="str">
        <f>E21</f>
        <v xml:space="preserve"> </v>
      </c>
      <c r="K131" s="34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15.15" customHeight="1">
      <c r="A132" s="34"/>
      <c r="B132" s="35"/>
      <c r="C132" s="28" t="s">
        <v>26</v>
      </c>
      <c r="D132" s="34"/>
      <c r="E132" s="34"/>
      <c r="F132" s="23" t="str">
        <f>IF(E18="","",E18)</f>
        <v>Vyplň údaj</v>
      </c>
      <c r="G132" s="34"/>
      <c r="H132" s="34"/>
      <c r="I132" s="28" t="s">
        <v>32</v>
      </c>
      <c r="J132" s="32" t="str">
        <f>E24</f>
        <v xml:space="preserve"> </v>
      </c>
      <c r="K132" s="34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2" customFormat="1" ht="10.32" customHeight="1">
      <c r="A133" s="34"/>
      <c r="B133" s="35"/>
      <c r="C133" s="34"/>
      <c r="D133" s="34"/>
      <c r="E133" s="34"/>
      <c r="F133" s="34"/>
      <c r="G133" s="34"/>
      <c r="H133" s="34"/>
      <c r="I133" s="34"/>
      <c r="J133" s="34"/>
      <c r="K133" s="34"/>
      <c r="L133" s="51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="11" customFormat="1" ht="29.28" customHeight="1">
      <c r="A134" s="160"/>
      <c r="B134" s="161"/>
      <c r="C134" s="162" t="s">
        <v>126</v>
      </c>
      <c r="D134" s="163" t="s">
        <v>59</v>
      </c>
      <c r="E134" s="163" t="s">
        <v>55</v>
      </c>
      <c r="F134" s="163" t="s">
        <v>56</v>
      </c>
      <c r="G134" s="163" t="s">
        <v>127</v>
      </c>
      <c r="H134" s="163" t="s">
        <v>128</v>
      </c>
      <c r="I134" s="163" t="s">
        <v>129</v>
      </c>
      <c r="J134" s="164" t="s">
        <v>103</v>
      </c>
      <c r="K134" s="165" t="s">
        <v>130</v>
      </c>
      <c r="L134" s="166"/>
      <c r="M134" s="82" t="s">
        <v>1</v>
      </c>
      <c r="N134" s="83" t="s">
        <v>38</v>
      </c>
      <c r="O134" s="83" t="s">
        <v>131</v>
      </c>
      <c r="P134" s="83" t="s">
        <v>132</v>
      </c>
      <c r="Q134" s="83" t="s">
        <v>133</v>
      </c>
      <c r="R134" s="83" t="s">
        <v>134</v>
      </c>
      <c r="S134" s="83" t="s">
        <v>135</v>
      </c>
      <c r="T134" s="84" t="s">
        <v>136</v>
      </c>
      <c r="U134" s="160"/>
      <c r="V134" s="160"/>
      <c r="W134" s="160"/>
      <c r="X134" s="160"/>
      <c r="Y134" s="160"/>
      <c r="Z134" s="160"/>
      <c r="AA134" s="160"/>
      <c r="AB134" s="160"/>
      <c r="AC134" s="160"/>
      <c r="AD134" s="160"/>
      <c r="AE134" s="160"/>
    </row>
    <row r="135" s="2" customFormat="1" ht="22.8" customHeight="1">
      <c r="A135" s="34"/>
      <c r="B135" s="35"/>
      <c r="C135" s="89" t="s">
        <v>99</v>
      </c>
      <c r="D135" s="34"/>
      <c r="E135" s="34"/>
      <c r="F135" s="34"/>
      <c r="G135" s="34"/>
      <c r="H135" s="34"/>
      <c r="I135" s="34"/>
      <c r="J135" s="167">
        <f>BK135</f>
        <v>0</v>
      </c>
      <c r="K135" s="34"/>
      <c r="L135" s="35"/>
      <c r="M135" s="85"/>
      <c r="N135" s="69"/>
      <c r="O135" s="86"/>
      <c r="P135" s="168">
        <f>P136+P149</f>
        <v>0</v>
      </c>
      <c r="Q135" s="86"/>
      <c r="R135" s="168">
        <f>R136+R149</f>
        <v>68.061949999999996</v>
      </c>
      <c r="S135" s="86"/>
      <c r="T135" s="169">
        <f>T136+T149</f>
        <v>1.9199999999999999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5" t="s">
        <v>73</v>
      </c>
      <c r="AU135" s="15" t="s">
        <v>105</v>
      </c>
      <c r="BK135" s="170">
        <f>BK136+BK149</f>
        <v>0</v>
      </c>
    </row>
    <row r="136" s="12" customFormat="1" ht="25.92" customHeight="1">
      <c r="A136" s="12"/>
      <c r="B136" s="171"/>
      <c r="C136" s="12"/>
      <c r="D136" s="172" t="s">
        <v>73</v>
      </c>
      <c r="E136" s="173" t="s">
        <v>137</v>
      </c>
      <c r="F136" s="173" t="s">
        <v>138</v>
      </c>
      <c r="G136" s="12"/>
      <c r="H136" s="12"/>
      <c r="I136" s="174"/>
      <c r="J136" s="175">
        <f>BK136</f>
        <v>0</v>
      </c>
      <c r="K136" s="12"/>
      <c r="L136" s="171"/>
      <c r="M136" s="176"/>
      <c r="N136" s="177"/>
      <c r="O136" s="177"/>
      <c r="P136" s="178">
        <f>P137+P141+P143+P147</f>
        <v>0</v>
      </c>
      <c r="Q136" s="177"/>
      <c r="R136" s="178">
        <f>R137+R141+R143+R147</f>
        <v>66.960830000000001</v>
      </c>
      <c r="S136" s="177"/>
      <c r="T136" s="179">
        <f>T137+T141+T143+T147</f>
        <v>1.9199999999999999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72" t="s">
        <v>82</v>
      </c>
      <c r="AT136" s="180" t="s">
        <v>73</v>
      </c>
      <c r="AU136" s="180" t="s">
        <v>74</v>
      </c>
      <c r="AY136" s="172" t="s">
        <v>139</v>
      </c>
      <c r="BK136" s="181">
        <f>BK137+BK141+BK143+BK147</f>
        <v>0</v>
      </c>
    </row>
    <row r="137" s="12" customFormat="1" ht="22.8" customHeight="1">
      <c r="A137" s="12"/>
      <c r="B137" s="171"/>
      <c r="C137" s="12"/>
      <c r="D137" s="172" t="s">
        <v>73</v>
      </c>
      <c r="E137" s="182" t="s">
        <v>150</v>
      </c>
      <c r="F137" s="182" t="s">
        <v>329</v>
      </c>
      <c r="G137" s="12"/>
      <c r="H137" s="12"/>
      <c r="I137" s="174"/>
      <c r="J137" s="183">
        <f>BK137</f>
        <v>0</v>
      </c>
      <c r="K137" s="12"/>
      <c r="L137" s="171"/>
      <c r="M137" s="176"/>
      <c r="N137" s="177"/>
      <c r="O137" s="177"/>
      <c r="P137" s="178">
        <f>SUM(P138:P140)</f>
        <v>0</v>
      </c>
      <c r="Q137" s="177"/>
      <c r="R137" s="178">
        <f>SUM(R138:R140)</f>
        <v>66.443179999999998</v>
      </c>
      <c r="S137" s="177"/>
      <c r="T137" s="179">
        <f>SUM(T138:T140)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72" t="s">
        <v>82</v>
      </c>
      <c r="AT137" s="180" t="s">
        <v>73</v>
      </c>
      <c r="AU137" s="180" t="s">
        <v>82</v>
      </c>
      <c r="AY137" s="172" t="s">
        <v>139</v>
      </c>
      <c r="BK137" s="181">
        <f>SUM(BK138:BK140)</f>
        <v>0</v>
      </c>
    </row>
    <row r="138" s="2" customFormat="1" ht="33" customHeight="1">
      <c r="A138" s="34"/>
      <c r="B138" s="148"/>
      <c r="C138" s="184" t="s">
        <v>82</v>
      </c>
      <c r="D138" s="184" t="s">
        <v>141</v>
      </c>
      <c r="E138" s="185" t="s">
        <v>330</v>
      </c>
      <c r="F138" s="186" t="s">
        <v>331</v>
      </c>
      <c r="G138" s="187" t="s">
        <v>144</v>
      </c>
      <c r="H138" s="188">
        <v>26</v>
      </c>
      <c r="I138" s="189"/>
      <c r="J138" s="188">
        <f>ROUND(I138*H138,3)</f>
        <v>0</v>
      </c>
      <c r="K138" s="190"/>
      <c r="L138" s="35"/>
      <c r="M138" s="191" t="s">
        <v>1</v>
      </c>
      <c r="N138" s="192" t="s">
        <v>40</v>
      </c>
      <c r="O138" s="73"/>
      <c r="P138" s="193">
        <f>O138*H138</f>
        <v>0</v>
      </c>
      <c r="Q138" s="193">
        <v>2.2968999999999999</v>
      </c>
      <c r="R138" s="193">
        <f>Q138*H138</f>
        <v>59.7194</v>
      </c>
      <c r="S138" s="193">
        <v>0</v>
      </c>
      <c r="T138" s="194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5" t="s">
        <v>145</v>
      </c>
      <c r="AT138" s="195" t="s">
        <v>141</v>
      </c>
      <c r="AU138" s="195" t="s">
        <v>117</v>
      </c>
      <c r="AY138" s="15" t="s">
        <v>139</v>
      </c>
      <c r="BE138" s="196">
        <f>IF(N138="základná",J138,0)</f>
        <v>0</v>
      </c>
      <c r="BF138" s="196">
        <f>IF(N138="znížená",J138,0)</f>
        <v>0</v>
      </c>
      <c r="BG138" s="196">
        <f>IF(N138="zákl. prenesená",J138,0)</f>
        <v>0</v>
      </c>
      <c r="BH138" s="196">
        <f>IF(N138="zníž. prenesená",J138,0)</f>
        <v>0</v>
      </c>
      <c r="BI138" s="196">
        <f>IF(N138="nulová",J138,0)</f>
        <v>0</v>
      </c>
      <c r="BJ138" s="15" t="s">
        <v>117</v>
      </c>
      <c r="BK138" s="197">
        <f>ROUND(I138*H138,3)</f>
        <v>0</v>
      </c>
      <c r="BL138" s="15" t="s">
        <v>145</v>
      </c>
      <c r="BM138" s="195" t="s">
        <v>332</v>
      </c>
    </row>
    <row r="139" s="2" customFormat="1" ht="21.75" customHeight="1">
      <c r="A139" s="34"/>
      <c r="B139" s="148"/>
      <c r="C139" s="184" t="s">
        <v>117</v>
      </c>
      <c r="D139" s="184" t="s">
        <v>141</v>
      </c>
      <c r="E139" s="185" t="s">
        <v>333</v>
      </c>
      <c r="F139" s="186" t="s">
        <v>334</v>
      </c>
      <c r="G139" s="187" t="s">
        <v>165</v>
      </c>
      <c r="H139" s="188">
        <v>98</v>
      </c>
      <c r="I139" s="189"/>
      <c r="J139" s="188">
        <f>ROUND(I139*H139,3)</f>
        <v>0</v>
      </c>
      <c r="K139" s="190"/>
      <c r="L139" s="35"/>
      <c r="M139" s="191" t="s">
        <v>1</v>
      </c>
      <c r="N139" s="192" t="s">
        <v>40</v>
      </c>
      <c r="O139" s="73"/>
      <c r="P139" s="193">
        <f>O139*H139</f>
        <v>0</v>
      </c>
      <c r="Q139" s="193">
        <v>0.068610000000000004</v>
      </c>
      <c r="R139" s="193">
        <f>Q139*H139</f>
        <v>6.7237800000000005</v>
      </c>
      <c r="S139" s="193">
        <v>0</v>
      </c>
      <c r="T139" s="194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5" t="s">
        <v>145</v>
      </c>
      <c r="AT139" s="195" t="s">
        <v>141</v>
      </c>
      <c r="AU139" s="195" t="s">
        <v>117</v>
      </c>
      <c r="AY139" s="15" t="s">
        <v>139</v>
      </c>
      <c r="BE139" s="196">
        <f>IF(N139="základná",J139,0)</f>
        <v>0</v>
      </c>
      <c r="BF139" s="196">
        <f>IF(N139="znížená",J139,0)</f>
        <v>0</v>
      </c>
      <c r="BG139" s="196">
        <f>IF(N139="zákl. prenesená",J139,0)</f>
        <v>0</v>
      </c>
      <c r="BH139" s="196">
        <f>IF(N139="zníž. prenesená",J139,0)</f>
        <v>0</v>
      </c>
      <c r="BI139" s="196">
        <f>IF(N139="nulová",J139,0)</f>
        <v>0</v>
      </c>
      <c r="BJ139" s="15" t="s">
        <v>117</v>
      </c>
      <c r="BK139" s="197">
        <f>ROUND(I139*H139,3)</f>
        <v>0</v>
      </c>
      <c r="BL139" s="15" t="s">
        <v>145</v>
      </c>
      <c r="BM139" s="195" t="s">
        <v>335</v>
      </c>
    </row>
    <row r="140" s="2" customFormat="1" ht="21.75" customHeight="1">
      <c r="A140" s="34"/>
      <c r="B140" s="148"/>
      <c r="C140" s="184" t="s">
        <v>150</v>
      </c>
      <c r="D140" s="184" t="s">
        <v>141</v>
      </c>
      <c r="E140" s="185" t="s">
        <v>336</v>
      </c>
      <c r="F140" s="186" t="s">
        <v>337</v>
      </c>
      <c r="G140" s="187" t="s">
        <v>165</v>
      </c>
      <c r="H140" s="188">
        <v>98</v>
      </c>
      <c r="I140" s="189"/>
      <c r="J140" s="188">
        <f>ROUND(I140*H140,3)</f>
        <v>0</v>
      </c>
      <c r="K140" s="190"/>
      <c r="L140" s="35"/>
      <c r="M140" s="191" t="s">
        <v>1</v>
      </c>
      <c r="N140" s="192" t="s">
        <v>40</v>
      </c>
      <c r="O140" s="73"/>
      <c r="P140" s="193">
        <f>O140*H140</f>
        <v>0</v>
      </c>
      <c r="Q140" s="193">
        <v>0</v>
      </c>
      <c r="R140" s="193">
        <f>Q140*H140</f>
        <v>0</v>
      </c>
      <c r="S140" s="193">
        <v>0</v>
      </c>
      <c r="T140" s="194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5" t="s">
        <v>145</v>
      </c>
      <c r="AT140" s="195" t="s">
        <v>141</v>
      </c>
      <c r="AU140" s="195" t="s">
        <v>117</v>
      </c>
      <c r="AY140" s="15" t="s">
        <v>139</v>
      </c>
      <c r="BE140" s="196">
        <f>IF(N140="základná",J140,0)</f>
        <v>0</v>
      </c>
      <c r="BF140" s="196">
        <f>IF(N140="znížená",J140,0)</f>
        <v>0</v>
      </c>
      <c r="BG140" s="196">
        <f>IF(N140="zákl. prenesená",J140,0)</f>
        <v>0</v>
      </c>
      <c r="BH140" s="196">
        <f>IF(N140="zníž. prenesená",J140,0)</f>
        <v>0</v>
      </c>
      <c r="BI140" s="196">
        <f>IF(N140="nulová",J140,0)</f>
        <v>0</v>
      </c>
      <c r="BJ140" s="15" t="s">
        <v>117</v>
      </c>
      <c r="BK140" s="197">
        <f>ROUND(I140*H140,3)</f>
        <v>0</v>
      </c>
      <c r="BL140" s="15" t="s">
        <v>145</v>
      </c>
      <c r="BM140" s="195" t="s">
        <v>338</v>
      </c>
    </row>
    <row r="141" s="12" customFormat="1" ht="22.8" customHeight="1">
      <c r="A141" s="12"/>
      <c r="B141" s="171"/>
      <c r="C141" s="12"/>
      <c r="D141" s="172" t="s">
        <v>73</v>
      </c>
      <c r="E141" s="182" t="s">
        <v>162</v>
      </c>
      <c r="F141" s="182" t="s">
        <v>339</v>
      </c>
      <c r="G141" s="12"/>
      <c r="H141" s="12"/>
      <c r="I141" s="174"/>
      <c r="J141" s="183">
        <f>BK141</f>
        <v>0</v>
      </c>
      <c r="K141" s="12"/>
      <c r="L141" s="171"/>
      <c r="M141" s="176"/>
      <c r="N141" s="177"/>
      <c r="O141" s="177"/>
      <c r="P141" s="178">
        <f>P142</f>
        <v>0</v>
      </c>
      <c r="Q141" s="177"/>
      <c r="R141" s="178">
        <f>R142</f>
        <v>0.51765000000000005</v>
      </c>
      <c r="S141" s="177"/>
      <c r="T141" s="179">
        <f>T142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72" t="s">
        <v>82</v>
      </c>
      <c r="AT141" s="180" t="s">
        <v>73</v>
      </c>
      <c r="AU141" s="180" t="s">
        <v>82</v>
      </c>
      <c r="AY141" s="172" t="s">
        <v>139</v>
      </c>
      <c r="BK141" s="181">
        <f>BK142</f>
        <v>0</v>
      </c>
    </row>
    <row r="142" s="2" customFormat="1" ht="21.75" customHeight="1">
      <c r="A142" s="34"/>
      <c r="B142" s="148"/>
      <c r="C142" s="184" t="s">
        <v>145</v>
      </c>
      <c r="D142" s="184" t="s">
        <v>141</v>
      </c>
      <c r="E142" s="185" t="s">
        <v>340</v>
      </c>
      <c r="F142" s="186" t="s">
        <v>341</v>
      </c>
      <c r="G142" s="187" t="s">
        <v>165</v>
      </c>
      <c r="H142" s="188">
        <v>105</v>
      </c>
      <c r="I142" s="189"/>
      <c r="J142" s="188">
        <f>ROUND(I142*H142,3)</f>
        <v>0</v>
      </c>
      <c r="K142" s="190"/>
      <c r="L142" s="35"/>
      <c r="M142" s="191" t="s">
        <v>1</v>
      </c>
      <c r="N142" s="192" t="s">
        <v>40</v>
      </c>
      <c r="O142" s="73"/>
      <c r="P142" s="193">
        <f>O142*H142</f>
        <v>0</v>
      </c>
      <c r="Q142" s="193">
        <v>0.0049300000000000004</v>
      </c>
      <c r="R142" s="193">
        <f>Q142*H142</f>
        <v>0.51765000000000005</v>
      </c>
      <c r="S142" s="193">
        <v>0</v>
      </c>
      <c r="T142" s="194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5" t="s">
        <v>145</v>
      </c>
      <c r="AT142" s="195" t="s">
        <v>141</v>
      </c>
      <c r="AU142" s="195" t="s">
        <v>117</v>
      </c>
      <c r="AY142" s="15" t="s">
        <v>139</v>
      </c>
      <c r="BE142" s="196">
        <f>IF(N142="základná",J142,0)</f>
        <v>0</v>
      </c>
      <c r="BF142" s="196">
        <f>IF(N142="znížená",J142,0)</f>
        <v>0</v>
      </c>
      <c r="BG142" s="196">
        <f>IF(N142="zákl. prenesená",J142,0)</f>
        <v>0</v>
      </c>
      <c r="BH142" s="196">
        <f>IF(N142="zníž. prenesená",J142,0)</f>
        <v>0</v>
      </c>
      <c r="BI142" s="196">
        <f>IF(N142="nulová",J142,0)</f>
        <v>0</v>
      </c>
      <c r="BJ142" s="15" t="s">
        <v>117</v>
      </c>
      <c r="BK142" s="197">
        <f>ROUND(I142*H142,3)</f>
        <v>0</v>
      </c>
      <c r="BL142" s="15" t="s">
        <v>145</v>
      </c>
      <c r="BM142" s="195" t="s">
        <v>342</v>
      </c>
    </row>
    <row r="143" s="12" customFormat="1" ht="22.8" customHeight="1">
      <c r="A143" s="12"/>
      <c r="B143" s="171"/>
      <c r="C143" s="12"/>
      <c r="D143" s="172" t="s">
        <v>73</v>
      </c>
      <c r="E143" s="182" t="s">
        <v>176</v>
      </c>
      <c r="F143" s="182" t="s">
        <v>237</v>
      </c>
      <c r="G143" s="12"/>
      <c r="H143" s="12"/>
      <c r="I143" s="174"/>
      <c r="J143" s="183">
        <f>BK143</f>
        <v>0</v>
      </c>
      <c r="K143" s="12"/>
      <c r="L143" s="171"/>
      <c r="M143" s="176"/>
      <c r="N143" s="177"/>
      <c r="O143" s="177"/>
      <c r="P143" s="178">
        <f>SUM(P144:P146)</f>
        <v>0</v>
      </c>
      <c r="Q143" s="177"/>
      <c r="R143" s="178">
        <f>SUM(R144:R146)</f>
        <v>0</v>
      </c>
      <c r="S143" s="177"/>
      <c r="T143" s="179">
        <f>SUM(T144:T146)</f>
        <v>1.9199999999999999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72" t="s">
        <v>82</v>
      </c>
      <c r="AT143" s="180" t="s">
        <v>73</v>
      </c>
      <c r="AU143" s="180" t="s">
        <v>82</v>
      </c>
      <c r="AY143" s="172" t="s">
        <v>139</v>
      </c>
      <c r="BK143" s="181">
        <f>SUM(BK144:BK146)</f>
        <v>0</v>
      </c>
    </row>
    <row r="144" s="2" customFormat="1" ht="33" customHeight="1">
      <c r="A144" s="34"/>
      <c r="B144" s="148"/>
      <c r="C144" s="184" t="s">
        <v>158</v>
      </c>
      <c r="D144" s="184" t="s">
        <v>141</v>
      </c>
      <c r="E144" s="185" t="s">
        <v>343</v>
      </c>
      <c r="F144" s="186" t="s">
        <v>344</v>
      </c>
      <c r="G144" s="187" t="s">
        <v>144</v>
      </c>
      <c r="H144" s="188">
        <v>0.80000000000000004</v>
      </c>
      <c r="I144" s="189"/>
      <c r="J144" s="188">
        <f>ROUND(I144*H144,3)</f>
        <v>0</v>
      </c>
      <c r="K144" s="190"/>
      <c r="L144" s="35"/>
      <c r="M144" s="191" t="s">
        <v>1</v>
      </c>
      <c r="N144" s="192" t="s">
        <v>40</v>
      </c>
      <c r="O144" s="73"/>
      <c r="P144" s="193">
        <f>O144*H144</f>
        <v>0</v>
      </c>
      <c r="Q144" s="193">
        <v>0</v>
      </c>
      <c r="R144" s="193">
        <f>Q144*H144</f>
        <v>0</v>
      </c>
      <c r="S144" s="193">
        <v>2.3999999999999999</v>
      </c>
      <c r="T144" s="194">
        <f>S144*H144</f>
        <v>1.9199999999999999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5" t="s">
        <v>145</v>
      </c>
      <c r="AT144" s="195" t="s">
        <v>141</v>
      </c>
      <c r="AU144" s="195" t="s">
        <v>117</v>
      </c>
      <c r="AY144" s="15" t="s">
        <v>139</v>
      </c>
      <c r="BE144" s="196">
        <f>IF(N144="základná",J144,0)</f>
        <v>0</v>
      </c>
      <c r="BF144" s="196">
        <f>IF(N144="znížená",J144,0)</f>
        <v>0</v>
      </c>
      <c r="BG144" s="196">
        <f>IF(N144="zákl. prenesená",J144,0)</f>
        <v>0</v>
      </c>
      <c r="BH144" s="196">
        <f>IF(N144="zníž. prenesená",J144,0)</f>
        <v>0</v>
      </c>
      <c r="BI144" s="196">
        <f>IF(N144="nulová",J144,0)</f>
        <v>0</v>
      </c>
      <c r="BJ144" s="15" t="s">
        <v>117</v>
      </c>
      <c r="BK144" s="197">
        <f>ROUND(I144*H144,3)</f>
        <v>0</v>
      </c>
      <c r="BL144" s="15" t="s">
        <v>145</v>
      </c>
      <c r="BM144" s="195" t="s">
        <v>345</v>
      </c>
    </row>
    <row r="145" s="2" customFormat="1" ht="21.75" customHeight="1">
      <c r="A145" s="34"/>
      <c r="B145" s="148"/>
      <c r="C145" s="184" t="s">
        <v>209</v>
      </c>
      <c r="D145" s="184" t="s">
        <v>141</v>
      </c>
      <c r="E145" s="185" t="s">
        <v>346</v>
      </c>
      <c r="F145" s="186" t="s">
        <v>347</v>
      </c>
      <c r="G145" s="187" t="s">
        <v>255</v>
      </c>
      <c r="H145" s="188">
        <v>1.9199999999999999</v>
      </c>
      <c r="I145" s="189"/>
      <c r="J145" s="188">
        <f>ROUND(I145*H145,3)</f>
        <v>0</v>
      </c>
      <c r="K145" s="190"/>
      <c r="L145" s="35"/>
      <c r="M145" s="191" t="s">
        <v>1</v>
      </c>
      <c r="N145" s="192" t="s">
        <v>40</v>
      </c>
      <c r="O145" s="73"/>
      <c r="P145" s="193">
        <f>O145*H145</f>
        <v>0</v>
      </c>
      <c r="Q145" s="193">
        <v>0</v>
      </c>
      <c r="R145" s="193">
        <f>Q145*H145</f>
        <v>0</v>
      </c>
      <c r="S145" s="193">
        <v>0</v>
      </c>
      <c r="T145" s="194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5" t="s">
        <v>145</v>
      </c>
      <c r="AT145" s="195" t="s">
        <v>141</v>
      </c>
      <c r="AU145" s="195" t="s">
        <v>117</v>
      </c>
      <c r="AY145" s="15" t="s">
        <v>139</v>
      </c>
      <c r="BE145" s="196">
        <f>IF(N145="základná",J145,0)</f>
        <v>0</v>
      </c>
      <c r="BF145" s="196">
        <f>IF(N145="znížená",J145,0)</f>
        <v>0</v>
      </c>
      <c r="BG145" s="196">
        <f>IF(N145="zákl. prenesená",J145,0)</f>
        <v>0</v>
      </c>
      <c r="BH145" s="196">
        <f>IF(N145="zníž. prenesená",J145,0)</f>
        <v>0</v>
      </c>
      <c r="BI145" s="196">
        <f>IF(N145="nulová",J145,0)</f>
        <v>0</v>
      </c>
      <c r="BJ145" s="15" t="s">
        <v>117</v>
      </c>
      <c r="BK145" s="197">
        <f>ROUND(I145*H145,3)</f>
        <v>0</v>
      </c>
      <c r="BL145" s="15" t="s">
        <v>145</v>
      </c>
      <c r="BM145" s="195" t="s">
        <v>348</v>
      </c>
    </row>
    <row r="146" s="2" customFormat="1" ht="21.75" customHeight="1">
      <c r="A146" s="34"/>
      <c r="B146" s="148"/>
      <c r="C146" s="184" t="s">
        <v>213</v>
      </c>
      <c r="D146" s="184" t="s">
        <v>141</v>
      </c>
      <c r="E146" s="185" t="s">
        <v>349</v>
      </c>
      <c r="F146" s="186" t="s">
        <v>350</v>
      </c>
      <c r="G146" s="187" t="s">
        <v>255</v>
      </c>
      <c r="H146" s="188">
        <v>9.5999999999999996</v>
      </c>
      <c r="I146" s="189"/>
      <c r="J146" s="188">
        <f>ROUND(I146*H146,3)</f>
        <v>0</v>
      </c>
      <c r="K146" s="190"/>
      <c r="L146" s="35"/>
      <c r="M146" s="191" t="s">
        <v>1</v>
      </c>
      <c r="N146" s="192" t="s">
        <v>40</v>
      </c>
      <c r="O146" s="73"/>
      <c r="P146" s="193">
        <f>O146*H146</f>
        <v>0</v>
      </c>
      <c r="Q146" s="193">
        <v>0</v>
      </c>
      <c r="R146" s="193">
        <f>Q146*H146</f>
        <v>0</v>
      </c>
      <c r="S146" s="193">
        <v>0</v>
      </c>
      <c r="T146" s="194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5" t="s">
        <v>145</v>
      </c>
      <c r="AT146" s="195" t="s">
        <v>141</v>
      </c>
      <c r="AU146" s="195" t="s">
        <v>117</v>
      </c>
      <c r="AY146" s="15" t="s">
        <v>139</v>
      </c>
      <c r="BE146" s="196">
        <f>IF(N146="základná",J146,0)</f>
        <v>0</v>
      </c>
      <c r="BF146" s="196">
        <f>IF(N146="znížená",J146,0)</f>
        <v>0</v>
      </c>
      <c r="BG146" s="196">
        <f>IF(N146="zákl. prenesená",J146,0)</f>
        <v>0</v>
      </c>
      <c r="BH146" s="196">
        <f>IF(N146="zníž. prenesená",J146,0)</f>
        <v>0</v>
      </c>
      <c r="BI146" s="196">
        <f>IF(N146="nulová",J146,0)</f>
        <v>0</v>
      </c>
      <c r="BJ146" s="15" t="s">
        <v>117</v>
      </c>
      <c r="BK146" s="197">
        <f>ROUND(I146*H146,3)</f>
        <v>0</v>
      </c>
      <c r="BL146" s="15" t="s">
        <v>145</v>
      </c>
      <c r="BM146" s="195" t="s">
        <v>351</v>
      </c>
    </row>
    <row r="147" s="12" customFormat="1" ht="22.8" customHeight="1">
      <c r="A147" s="12"/>
      <c r="B147" s="171"/>
      <c r="C147" s="12"/>
      <c r="D147" s="172" t="s">
        <v>73</v>
      </c>
      <c r="E147" s="182" t="s">
        <v>250</v>
      </c>
      <c r="F147" s="182" t="s">
        <v>251</v>
      </c>
      <c r="G147" s="12"/>
      <c r="H147" s="12"/>
      <c r="I147" s="174"/>
      <c r="J147" s="183">
        <f>BK147</f>
        <v>0</v>
      </c>
      <c r="K147" s="12"/>
      <c r="L147" s="171"/>
      <c r="M147" s="176"/>
      <c r="N147" s="177"/>
      <c r="O147" s="177"/>
      <c r="P147" s="178">
        <f>P148</f>
        <v>0</v>
      </c>
      <c r="Q147" s="177"/>
      <c r="R147" s="178">
        <f>R148</f>
        <v>0</v>
      </c>
      <c r="S147" s="177"/>
      <c r="T147" s="179">
        <f>T148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72" t="s">
        <v>82</v>
      </c>
      <c r="AT147" s="180" t="s">
        <v>73</v>
      </c>
      <c r="AU147" s="180" t="s">
        <v>82</v>
      </c>
      <c r="AY147" s="172" t="s">
        <v>139</v>
      </c>
      <c r="BK147" s="181">
        <f>BK148</f>
        <v>0</v>
      </c>
    </row>
    <row r="148" s="2" customFormat="1" ht="21.75" customHeight="1">
      <c r="A148" s="34"/>
      <c r="B148" s="148"/>
      <c r="C148" s="184" t="s">
        <v>218</v>
      </c>
      <c r="D148" s="184" t="s">
        <v>141</v>
      </c>
      <c r="E148" s="185" t="s">
        <v>352</v>
      </c>
      <c r="F148" s="186" t="s">
        <v>353</v>
      </c>
      <c r="G148" s="187" t="s">
        <v>255</v>
      </c>
      <c r="H148" s="188">
        <v>66.960999999999999</v>
      </c>
      <c r="I148" s="189"/>
      <c r="J148" s="188">
        <f>ROUND(I148*H148,3)</f>
        <v>0</v>
      </c>
      <c r="K148" s="190"/>
      <c r="L148" s="35"/>
      <c r="M148" s="191" t="s">
        <v>1</v>
      </c>
      <c r="N148" s="192" t="s">
        <v>40</v>
      </c>
      <c r="O148" s="73"/>
      <c r="P148" s="193">
        <f>O148*H148</f>
        <v>0</v>
      </c>
      <c r="Q148" s="193">
        <v>0</v>
      </c>
      <c r="R148" s="193">
        <f>Q148*H148</f>
        <v>0</v>
      </c>
      <c r="S148" s="193">
        <v>0</v>
      </c>
      <c r="T148" s="194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5" t="s">
        <v>145</v>
      </c>
      <c r="AT148" s="195" t="s">
        <v>141</v>
      </c>
      <c r="AU148" s="195" t="s">
        <v>117</v>
      </c>
      <c r="AY148" s="15" t="s">
        <v>139</v>
      </c>
      <c r="BE148" s="196">
        <f>IF(N148="základná",J148,0)</f>
        <v>0</v>
      </c>
      <c r="BF148" s="196">
        <f>IF(N148="znížená",J148,0)</f>
        <v>0</v>
      </c>
      <c r="BG148" s="196">
        <f>IF(N148="zákl. prenesená",J148,0)</f>
        <v>0</v>
      </c>
      <c r="BH148" s="196">
        <f>IF(N148="zníž. prenesená",J148,0)</f>
        <v>0</v>
      </c>
      <c r="BI148" s="196">
        <f>IF(N148="nulová",J148,0)</f>
        <v>0</v>
      </c>
      <c r="BJ148" s="15" t="s">
        <v>117</v>
      </c>
      <c r="BK148" s="197">
        <f>ROUND(I148*H148,3)</f>
        <v>0</v>
      </c>
      <c r="BL148" s="15" t="s">
        <v>145</v>
      </c>
      <c r="BM148" s="195" t="s">
        <v>354</v>
      </c>
    </row>
    <row r="149" s="12" customFormat="1" ht="25.92" customHeight="1">
      <c r="A149" s="12"/>
      <c r="B149" s="171"/>
      <c r="C149" s="12"/>
      <c r="D149" s="172" t="s">
        <v>73</v>
      </c>
      <c r="E149" s="173" t="s">
        <v>355</v>
      </c>
      <c r="F149" s="173" t="s">
        <v>356</v>
      </c>
      <c r="G149" s="12"/>
      <c r="H149" s="12"/>
      <c r="I149" s="174"/>
      <c r="J149" s="175">
        <f>BK149</f>
        <v>0</v>
      </c>
      <c r="K149" s="12"/>
      <c r="L149" s="171"/>
      <c r="M149" s="176"/>
      <c r="N149" s="177"/>
      <c r="O149" s="177"/>
      <c r="P149" s="178">
        <f>P150+P154+P158</f>
        <v>0</v>
      </c>
      <c r="Q149" s="177"/>
      <c r="R149" s="178">
        <f>R150+R154+R158</f>
        <v>1.1011199999999999</v>
      </c>
      <c r="S149" s="177"/>
      <c r="T149" s="179">
        <f>T150+T154+T158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72" t="s">
        <v>117</v>
      </c>
      <c r="AT149" s="180" t="s">
        <v>73</v>
      </c>
      <c r="AU149" s="180" t="s">
        <v>74</v>
      </c>
      <c r="AY149" s="172" t="s">
        <v>139</v>
      </c>
      <c r="BK149" s="181">
        <f>BK150+BK154+BK158</f>
        <v>0</v>
      </c>
    </row>
    <row r="150" s="12" customFormat="1" ht="22.8" customHeight="1">
      <c r="A150" s="12"/>
      <c r="B150" s="171"/>
      <c r="C150" s="12"/>
      <c r="D150" s="172" t="s">
        <v>73</v>
      </c>
      <c r="E150" s="182" t="s">
        <v>357</v>
      </c>
      <c r="F150" s="182" t="s">
        <v>358</v>
      </c>
      <c r="G150" s="12"/>
      <c r="H150" s="12"/>
      <c r="I150" s="174"/>
      <c r="J150" s="183">
        <f>BK150</f>
        <v>0</v>
      </c>
      <c r="K150" s="12"/>
      <c r="L150" s="171"/>
      <c r="M150" s="176"/>
      <c r="N150" s="177"/>
      <c r="O150" s="177"/>
      <c r="P150" s="178">
        <f>SUM(P151:P153)</f>
        <v>0</v>
      </c>
      <c r="Q150" s="177"/>
      <c r="R150" s="178">
        <f>SUM(R151:R153)</f>
        <v>1.0354399999999999</v>
      </c>
      <c r="S150" s="177"/>
      <c r="T150" s="179">
        <f>SUM(T151:T153)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172" t="s">
        <v>117</v>
      </c>
      <c r="AT150" s="180" t="s">
        <v>73</v>
      </c>
      <c r="AU150" s="180" t="s">
        <v>82</v>
      </c>
      <c r="AY150" s="172" t="s">
        <v>139</v>
      </c>
      <c r="BK150" s="181">
        <f>SUM(BK151:BK153)</f>
        <v>0</v>
      </c>
    </row>
    <row r="151" s="2" customFormat="1" ht="21.75" customHeight="1">
      <c r="A151" s="34"/>
      <c r="B151" s="148"/>
      <c r="C151" s="184" t="s">
        <v>167</v>
      </c>
      <c r="D151" s="184" t="s">
        <v>141</v>
      </c>
      <c r="E151" s="185" t="s">
        <v>359</v>
      </c>
      <c r="F151" s="186" t="s">
        <v>360</v>
      </c>
      <c r="G151" s="187" t="s">
        <v>165</v>
      </c>
      <c r="H151" s="188">
        <v>28</v>
      </c>
      <c r="I151" s="189"/>
      <c r="J151" s="188">
        <f>ROUND(I151*H151,3)</f>
        <v>0</v>
      </c>
      <c r="K151" s="190"/>
      <c r="L151" s="35"/>
      <c r="M151" s="191" t="s">
        <v>1</v>
      </c>
      <c r="N151" s="192" t="s">
        <v>40</v>
      </c>
      <c r="O151" s="73"/>
      <c r="P151" s="193">
        <f>O151*H151</f>
        <v>0</v>
      </c>
      <c r="Q151" s="193">
        <v>2.0000000000000002E-05</v>
      </c>
      <c r="R151" s="193">
        <f>Q151*H151</f>
        <v>0.00056000000000000006</v>
      </c>
      <c r="S151" s="193">
        <v>0</v>
      </c>
      <c r="T151" s="194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5" t="s">
        <v>209</v>
      </c>
      <c r="AT151" s="195" t="s">
        <v>141</v>
      </c>
      <c r="AU151" s="195" t="s">
        <v>117</v>
      </c>
      <c r="AY151" s="15" t="s">
        <v>139</v>
      </c>
      <c r="BE151" s="196">
        <f>IF(N151="základná",J151,0)</f>
        <v>0</v>
      </c>
      <c r="BF151" s="196">
        <f>IF(N151="znížená",J151,0)</f>
        <v>0</v>
      </c>
      <c r="BG151" s="196">
        <f>IF(N151="zákl. prenesená",J151,0)</f>
        <v>0</v>
      </c>
      <c r="BH151" s="196">
        <f>IF(N151="zníž. prenesená",J151,0)</f>
        <v>0</v>
      </c>
      <c r="BI151" s="196">
        <f>IF(N151="nulová",J151,0)</f>
        <v>0</v>
      </c>
      <c r="BJ151" s="15" t="s">
        <v>117</v>
      </c>
      <c r="BK151" s="197">
        <f>ROUND(I151*H151,3)</f>
        <v>0</v>
      </c>
      <c r="BL151" s="15" t="s">
        <v>209</v>
      </c>
      <c r="BM151" s="195" t="s">
        <v>361</v>
      </c>
    </row>
    <row r="152" s="2" customFormat="1" ht="21.75" customHeight="1">
      <c r="A152" s="34"/>
      <c r="B152" s="148"/>
      <c r="C152" s="198" t="s">
        <v>172</v>
      </c>
      <c r="D152" s="198" t="s">
        <v>191</v>
      </c>
      <c r="E152" s="199" t="s">
        <v>362</v>
      </c>
      <c r="F152" s="200" t="s">
        <v>363</v>
      </c>
      <c r="G152" s="201" t="s">
        <v>144</v>
      </c>
      <c r="H152" s="202">
        <v>1.3440000000000001</v>
      </c>
      <c r="I152" s="203"/>
      <c r="J152" s="202">
        <f>ROUND(I152*H152,3)</f>
        <v>0</v>
      </c>
      <c r="K152" s="204"/>
      <c r="L152" s="205"/>
      <c r="M152" s="206" t="s">
        <v>1</v>
      </c>
      <c r="N152" s="207" t="s">
        <v>40</v>
      </c>
      <c r="O152" s="73"/>
      <c r="P152" s="193">
        <f>O152*H152</f>
        <v>0</v>
      </c>
      <c r="Q152" s="193">
        <v>0.77000000000000002</v>
      </c>
      <c r="R152" s="193">
        <f>Q152*H152</f>
        <v>1.03488</v>
      </c>
      <c r="S152" s="193">
        <v>0</v>
      </c>
      <c r="T152" s="194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5" t="s">
        <v>364</v>
      </c>
      <c r="AT152" s="195" t="s">
        <v>191</v>
      </c>
      <c r="AU152" s="195" t="s">
        <v>117</v>
      </c>
      <c r="AY152" s="15" t="s">
        <v>139</v>
      </c>
      <c r="BE152" s="196">
        <f>IF(N152="základná",J152,0)</f>
        <v>0</v>
      </c>
      <c r="BF152" s="196">
        <f>IF(N152="znížená",J152,0)</f>
        <v>0</v>
      </c>
      <c r="BG152" s="196">
        <f>IF(N152="zákl. prenesená",J152,0)</f>
        <v>0</v>
      </c>
      <c r="BH152" s="196">
        <f>IF(N152="zníž. prenesená",J152,0)</f>
        <v>0</v>
      </c>
      <c r="BI152" s="196">
        <f>IF(N152="nulová",J152,0)</f>
        <v>0</v>
      </c>
      <c r="BJ152" s="15" t="s">
        <v>117</v>
      </c>
      <c r="BK152" s="197">
        <f>ROUND(I152*H152,3)</f>
        <v>0</v>
      </c>
      <c r="BL152" s="15" t="s">
        <v>209</v>
      </c>
      <c r="BM152" s="195" t="s">
        <v>365</v>
      </c>
    </row>
    <row r="153" s="2" customFormat="1" ht="21.75" customHeight="1">
      <c r="A153" s="34"/>
      <c r="B153" s="148"/>
      <c r="C153" s="184" t="s">
        <v>176</v>
      </c>
      <c r="D153" s="184" t="s">
        <v>141</v>
      </c>
      <c r="E153" s="185" t="s">
        <v>366</v>
      </c>
      <c r="F153" s="186" t="s">
        <v>367</v>
      </c>
      <c r="G153" s="187" t="s">
        <v>368</v>
      </c>
      <c r="H153" s="189"/>
      <c r="I153" s="189"/>
      <c r="J153" s="188">
        <f>ROUND(I153*H153,3)</f>
        <v>0</v>
      </c>
      <c r="K153" s="190"/>
      <c r="L153" s="35"/>
      <c r="M153" s="191" t="s">
        <v>1</v>
      </c>
      <c r="N153" s="192" t="s">
        <v>40</v>
      </c>
      <c r="O153" s="73"/>
      <c r="P153" s="193">
        <f>O153*H153</f>
        <v>0</v>
      </c>
      <c r="Q153" s="193">
        <v>0</v>
      </c>
      <c r="R153" s="193">
        <f>Q153*H153</f>
        <v>0</v>
      </c>
      <c r="S153" s="193">
        <v>0</v>
      </c>
      <c r="T153" s="194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5" t="s">
        <v>209</v>
      </c>
      <c r="AT153" s="195" t="s">
        <v>141</v>
      </c>
      <c r="AU153" s="195" t="s">
        <v>117</v>
      </c>
      <c r="AY153" s="15" t="s">
        <v>139</v>
      </c>
      <c r="BE153" s="196">
        <f>IF(N153="základná",J153,0)</f>
        <v>0</v>
      </c>
      <c r="BF153" s="196">
        <f>IF(N153="znížená",J153,0)</f>
        <v>0</v>
      </c>
      <c r="BG153" s="196">
        <f>IF(N153="zákl. prenesená",J153,0)</f>
        <v>0</v>
      </c>
      <c r="BH153" s="196">
        <f>IF(N153="zníž. prenesená",J153,0)</f>
        <v>0</v>
      </c>
      <c r="BI153" s="196">
        <f>IF(N153="nulová",J153,0)</f>
        <v>0</v>
      </c>
      <c r="BJ153" s="15" t="s">
        <v>117</v>
      </c>
      <c r="BK153" s="197">
        <f>ROUND(I153*H153,3)</f>
        <v>0</v>
      </c>
      <c r="BL153" s="15" t="s">
        <v>209</v>
      </c>
      <c r="BM153" s="195" t="s">
        <v>369</v>
      </c>
    </row>
    <row r="154" s="12" customFormat="1" ht="22.8" customHeight="1">
      <c r="A154" s="12"/>
      <c r="B154" s="171"/>
      <c r="C154" s="12"/>
      <c r="D154" s="172" t="s">
        <v>73</v>
      </c>
      <c r="E154" s="182" t="s">
        <v>370</v>
      </c>
      <c r="F154" s="182" t="s">
        <v>371</v>
      </c>
      <c r="G154" s="12"/>
      <c r="H154" s="12"/>
      <c r="I154" s="174"/>
      <c r="J154" s="183">
        <f>BK154</f>
        <v>0</v>
      </c>
      <c r="K154" s="12"/>
      <c r="L154" s="171"/>
      <c r="M154" s="176"/>
      <c r="N154" s="177"/>
      <c r="O154" s="177"/>
      <c r="P154" s="178">
        <f>SUM(P155:P157)</f>
        <v>0</v>
      </c>
      <c r="Q154" s="177"/>
      <c r="R154" s="178">
        <f>SUM(R155:R157)</f>
        <v>0.048600000000000004</v>
      </c>
      <c r="S154" s="177"/>
      <c r="T154" s="179">
        <f>SUM(T155:T157)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72" t="s">
        <v>117</v>
      </c>
      <c r="AT154" s="180" t="s">
        <v>73</v>
      </c>
      <c r="AU154" s="180" t="s">
        <v>82</v>
      </c>
      <c r="AY154" s="172" t="s">
        <v>139</v>
      </c>
      <c r="BK154" s="181">
        <f>SUM(BK155:BK157)</f>
        <v>0</v>
      </c>
    </row>
    <row r="155" s="2" customFormat="1" ht="33" customHeight="1">
      <c r="A155" s="34"/>
      <c r="B155" s="148"/>
      <c r="C155" s="184" t="s">
        <v>181</v>
      </c>
      <c r="D155" s="184" t="s">
        <v>141</v>
      </c>
      <c r="E155" s="185" t="s">
        <v>372</v>
      </c>
      <c r="F155" s="186" t="s">
        <v>373</v>
      </c>
      <c r="G155" s="187" t="s">
        <v>153</v>
      </c>
      <c r="H155" s="188">
        <v>60</v>
      </c>
      <c r="I155" s="189"/>
      <c r="J155" s="188">
        <f>ROUND(I155*H155,3)</f>
        <v>0</v>
      </c>
      <c r="K155" s="190"/>
      <c r="L155" s="35"/>
      <c r="M155" s="191" t="s">
        <v>1</v>
      </c>
      <c r="N155" s="192" t="s">
        <v>40</v>
      </c>
      <c r="O155" s="73"/>
      <c r="P155" s="193">
        <f>O155*H155</f>
        <v>0</v>
      </c>
      <c r="Q155" s="193">
        <v>5.0000000000000002E-05</v>
      </c>
      <c r="R155" s="193">
        <f>Q155*H155</f>
        <v>0.0030000000000000001</v>
      </c>
      <c r="S155" s="193">
        <v>0</v>
      </c>
      <c r="T155" s="194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5" t="s">
        <v>209</v>
      </c>
      <c r="AT155" s="195" t="s">
        <v>141</v>
      </c>
      <c r="AU155" s="195" t="s">
        <v>117</v>
      </c>
      <c r="AY155" s="15" t="s">
        <v>139</v>
      </c>
      <c r="BE155" s="196">
        <f>IF(N155="základná",J155,0)</f>
        <v>0</v>
      </c>
      <c r="BF155" s="196">
        <f>IF(N155="znížená",J155,0)</f>
        <v>0</v>
      </c>
      <c r="BG155" s="196">
        <f>IF(N155="zákl. prenesená",J155,0)</f>
        <v>0</v>
      </c>
      <c r="BH155" s="196">
        <f>IF(N155="zníž. prenesená",J155,0)</f>
        <v>0</v>
      </c>
      <c r="BI155" s="196">
        <f>IF(N155="nulová",J155,0)</f>
        <v>0</v>
      </c>
      <c r="BJ155" s="15" t="s">
        <v>117</v>
      </c>
      <c r="BK155" s="197">
        <f>ROUND(I155*H155,3)</f>
        <v>0</v>
      </c>
      <c r="BL155" s="15" t="s">
        <v>209</v>
      </c>
      <c r="BM155" s="195" t="s">
        <v>374</v>
      </c>
    </row>
    <row r="156" s="2" customFormat="1" ht="44.25" customHeight="1">
      <c r="A156" s="34"/>
      <c r="B156" s="148"/>
      <c r="C156" s="198" t="s">
        <v>186</v>
      </c>
      <c r="D156" s="198" t="s">
        <v>191</v>
      </c>
      <c r="E156" s="199" t="s">
        <v>375</v>
      </c>
      <c r="F156" s="200" t="s">
        <v>376</v>
      </c>
      <c r="G156" s="201" t="s">
        <v>216</v>
      </c>
      <c r="H156" s="202">
        <v>24</v>
      </c>
      <c r="I156" s="203"/>
      <c r="J156" s="202">
        <f>ROUND(I156*H156,3)</f>
        <v>0</v>
      </c>
      <c r="K156" s="204"/>
      <c r="L156" s="205"/>
      <c r="M156" s="206" t="s">
        <v>1</v>
      </c>
      <c r="N156" s="207" t="s">
        <v>40</v>
      </c>
      <c r="O156" s="73"/>
      <c r="P156" s="193">
        <f>O156*H156</f>
        <v>0</v>
      </c>
      <c r="Q156" s="193">
        <v>0.0019</v>
      </c>
      <c r="R156" s="193">
        <f>Q156*H156</f>
        <v>0.045600000000000002</v>
      </c>
      <c r="S156" s="193">
        <v>0</v>
      </c>
      <c r="T156" s="194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5" t="s">
        <v>364</v>
      </c>
      <c r="AT156" s="195" t="s">
        <v>191</v>
      </c>
      <c r="AU156" s="195" t="s">
        <v>117</v>
      </c>
      <c r="AY156" s="15" t="s">
        <v>139</v>
      </c>
      <c r="BE156" s="196">
        <f>IF(N156="základná",J156,0)</f>
        <v>0</v>
      </c>
      <c r="BF156" s="196">
        <f>IF(N156="znížená",J156,0)</f>
        <v>0</v>
      </c>
      <c r="BG156" s="196">
        <f>IF(N156="zákl. prenesená",J156,0)</f>
        <v>0</v>
      </c>
      <c r="BH156" s="196">
        <f>IF(N156="zníž. prenesená",J156,0)</f>
        <v>0</v>
      </c>
      <c r="BI156" s="196">
        <f>IF(N156="nulová",J156,0)</f>
        <v>0</v>
      </c>
      <c r="BJ156" s="15" t="s">
        <v>117</v>
      </c>
      <c r="BK156" s="197">
        <f>ROUND(I156*H156,3)</f>
        <v>0</v>
      </c>
      <c r="BL156" s="15" t="s">
        <v>209</v>
      </c>
      <c r="BM156" s="195" t="s">
        <v>377</v>
      </c>
    </row>
    <row r="157" s="2" customFormat="1" ht="21.75" customHeight="1">
      <c r="A157" s="34"/>
      <c r="B157" s="148"/>
      <c r="C157" s="184" t="s">
        <v>190</v>
      </c>
      <c r="D157" s="184" t="s">
        <v>141</v>
      </c>
      <c r="E157" s="185" t="s">
        <v>378</v>
      </c>
      <c r="F157" s="186" t="s">
        <v>379</v>
      </c>
      <c r="G157" s="187" t="s">
        <v>368</v>
      </c>
      <c r="H157" s="189"/>
      <c r="I157" s="189"/>
      <c r="J157" s="188">
        <f>ROUND(I157*H157,3)</f>
        <v>0</v>
      </c>
      <c r="K157" s="190"/>
      <c r="L157" s="35"/>
      <c r="M157" s="191" t="s">
        <v>1</v>
      </c>
      <c r="N157" s="192" t="s">
        <v>40</v>
      </c>
      <c r="O157" s="73"/>
      <c r="P157" s="193">
        <f>O157*H157</f>
        <v>0</v>
      </c>
      <c r="Q157" s="193">
        <v>0</v>
      </c>
      <c r="R157" s="193">
        <f>Q157*H157</f>
        <v>0</v>
      </c>
      <c r="S157" s="193">
        <v>0</v>
      </c>
      <c r="T157" s="194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5" t="s">
        <v>209</v>
      </c>
      <c r="AT157" s="195" t="s">
        <v>141</v>
      </c>
      <c r="AU157" s="195" t="s">
        <v>117</v>
      </c>
      <c r="AY157" s="15" t="s">
        <v>139</v>
      </c>
      <c r="BE157" s="196">
        <f>IF(N157="základná",J157,0)</f>
        <v>0</v>
      </c>
      <c r="BF157" s="196">
        <f>IF(N157="znížená",J157,0)</f>
        <v>0</v>
      </c>
      <c r="BG157" s="196">
        <f>IF(N157="zákl. prenesená",J157,0)</f>
        <v>0</v>
      </c>
      <c r="BH157" s="196">
        <f>IF(N157="zníž. prenesená",J157,0)</f>
        <v>0</v>
      </c>
      <c r="BI157" s="196">
        <f>IF(N157="nulová",J157,0)</f>
        <v>0</v>
      </c>
      <c r="BJ157" s="15" t="s">
        <v>117</v>
      </c>
      <c r="BK157" s="197">
        <f>ROUND(I157*H157,3)</f>
        <v>0</v>
      </c>
      <c r="BL157" s="15" t="s">
        <v>209</v>
      </c>
      <c r="BM157" s="195" t="s">
        <v>380</v>
      </c>
    </row>
    <row r="158" s="12" customFormat="1" ht="22.8" customHeight="1">
      <c r="A158" s="12"/>
      <c r="B158" s="171"/>
      <c r="C158" s="12"/>
      <c r="D158" s="172" t="s">
        <v>73</v>
      </c>
      <c r="E158" s="182" t="s">
        <v>381</v>
      </c>
      <c r="F158" s="182" t="s">
        <v>382</v>
      </c>
      <c r="G158" s="12"/>
      <c r="H158" s="12"/>
      <c r="I158" s="174"/>
      <c r="J158" s="183">
        <f>BK158</f>
        <v>0</v>
      </c>
      <c r="K158" s="12"/>
      <c r="L158" s="171"/>
      <c r="M158" s="176"/>
      <c r="N158" s="177"/>
      <c r="O158" s="177"/>
      <c r="P158" s="178">
        <f>SUM(P159:P161)</f>
        <v>0</v>
      </c>
      <c r="Q158" s="177"/>
      <c r="R158" s="178">
        <f>SUM(R159:R161)</f>
        <v>0.017080000000000001</v>
      </c>
      <c r="S158" s="177"/>
      <c r="T158" s="179">
        <f>SUM(T159:T161)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172" t="s">
        <v>117</v>
      </c>
      <c r="AT158" s="180" t="s">
        <v>73</v>
      </c>
      <c r="AU158" s="180" t="s">
        <v>82</v>
      </c>
      <c r="AY158" s="172" t="s">
        <v>139</v>
      </c>
      <c r="BK158" s="181">
        <f>SUM(BK159:BK161)</f>
        <v>0</v>
      </c>
    </row>
    <row r="159" s="2" customFormat="1" ht="21.75" customHeight="1">
      <c r="A159" s="34"/>
      <c r="B159" s="148"/>
      <c r="C159" s="184" t="s">
        <v>196</v>
      </c>
      <c r="D159" s="184" t="s">
        <v>141</v>
      </c>
      <c r="E159" s="185" t="s">
        <v>383</v>
      </c>
      <c r="F159" s="186" t="s">
        <v>384</v>
      </c>
      <c r="G159" s="187" t="s">
        <v>165</v>
      </c>
      <c r="H159" s="188">
        <v>28</v>
      </c>
      <c r="I159" s="189"/>
      <c r="J159" s="188">
        <f>ROUND(I159*H159,3)</f>
        <v>0</v>
      </c>
      <c r="K159" s="190"/>
      <c r="L159" s="35"/>
      <c r="M159" s="191" t="s">
        <v>1</v>
      </c>
      <c r="N159" s="192" t="s">
        <v>40</v>
      </c>
      <c r="O159" s="73"/>
      <c r="P159" s="193">
        <f>O159*H159</f>
        <v>0</v>
      </c>
      <c r="Q159" s="193">
        <v>0.00011</v>
      </c>
      <c r="R159" s="193">
        <f>Q159*H159</f>
        <v>0.0030800000000000003</v>
      </c>
      <c r="S159" s="193">
        <v>0</v>
      </c>
      <c r="T159" s="194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5" t="s">
        <v>209</v>
      </c>
      <c r="AT159" s="195" t="s">
        <v>141</v>
      </c>
      <c r="AU159" s="195" t="s">
        <v>117</v>
      </c>
      <c r="AY159" s="15" t="s">
        <v>139</v>
      </c>
      <c r="BE159" s="196">
        <f>IF(N159="základná",J159,0)</f>
        <v>0</v>
      </c>
      <c r="BF159" s="196">
        <f>IF(N159="znížená",J159,0)</f>
        <v>0</v>
      </c>
      <c r="BG159" s="196">
        <f>IF(N159="zákl. prenesená",J159,0)</f>
        <v>0</v>
      </c>
      <c r="BH159" s="196">
        <f>IF(N159="zníž. prenesená",J159,0)</f>
        <v>0</v>
      </c>
      <c r="BI159" s="196">
        <f>IF(N159="nulová",J159,0)</f>
        <v>0</v>
      </c>
      <c r="BJ159" s="15" t="s">
        <v>117</v>
      </c>
      <c r="BK159" s="197">
        <f>ROUND(I159*H159,3)</f>
        <v>0</v>
      </c>
      <c r="BL159" s="15" t="s">
        <v>209</v>
      </c>
      <c r="BM159" s="195" t="s">
        <v>385</v>
      </c>
    </row>
    <row r="160" s="2" customFormat="1" ht="33" customHeight="1">
      <c r="A160" s="34"/>
      <c r="B160" s="148"/>
      <c r="C160" s="184" t="s">
        <v>200</v>
      </c>
      <c r="D160" s="184" t="s">
        <v>141</v>
      </c>
      <c r="E160" s="185" t="s">
        <v>386</v>
      </c>
      <c r="F160" s="186" t="s">
        <v>387</v>
      </c>
      <c r="G160" s="187" t="s">
        <v>165</v>
      </c>
      <c r="H160" s="188">
        <v>28</v>
      </c>
      <c r="I160" s="189"/>
      <c r="J160" s="188">
        <f>ROUND(I160*H160,3)</f>
        <v>0</v>
      </c>
      <c r="K160" s="190"/>
      <c r="L160" s="35"/>
      <c r="M160" s="191" t="s">
        <v>1</v>
      </c>
      <c r="N160" s="192" t="s">
        <v>40</v>
      </c>
      <c r="O160" s="73"/>
      <c r="P160" s="193">
        <f>O160*H160</f>
        <v>0</v>
      </c>
      <c r="Q160" s="193">
        <v>0.00032000000000000003</v>
      </c>
      <c r="R160" s="193">
        <f>Q160*H160</f>
        <v>0.008960000000000001</v>
      </c>
      <c r="S160" s="193">
        <v>0</v>
      </c>
      <c r="T160" s="194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5" t="s">
        <v>209</v>
      </c>
      <c r="AT160" s="195" t="s">
        <v>141</v>
      </c>
      <c r="AU160" s="195" t="s">
        <v>117</v>
      </c>
      <c r="AY160" s="15" t="s">
        <v>139</v>
      </c>
      <c r="BE160" s="196">
        <f>IF(N160="základná",J160,0)</f>
        <v>0</v>
      </c>
      <c r="BF160" s="196">
        <f>IF(N160="znížená",J160,0)</f>
        <v>0</v>
      </c>
      <c r="BG160" s="196">
        <f>IF(N160="zákl. prenesená",J160,0)</f>
        <v>0</v>
      </c>
      <c r="BH160" s="196">
        <f>IF(N160="zníž. prenesená",J160,0)</f>
        <v>0</v>
      </c>
      <c r="BI160" s="196">
        <f>IF(N160="nulová",J160,0)</f>
        <v>0</v>
      </c>
      <c r="BJ160" s="15" t="s">
        <v>117</v>
      </c>
      <c r="BK160" s="197">
        <f>ROUND(I160*H160,3)</f>
        <v>0</v>
      </c>
      <c r="BL160" s="15" t="s">
        <v>209</v>
      </c>
      <c r="BM160" s="195" t="s">
        <v>388</v>
      </c>
    </row>
    <row r="161" s="2" customFormat="1" ht="21.75" customHeight="1">
      <c r="A161" s="34"/>
      <c r="B161" s="148"/>
      <c r="C161" s="184" t="s">
        <v>222</v>
      </c>
      <c r="D161" s="184" t="s">
        <v>141</v>
      </c>
      <c r="E161" s="185" t="s">
        <v>389</v>
      </c>
      <c r="F161" s="186" t="s">
        <v>390</v>
      </c>
      <c r="G161" s="187" t="s">
        <v>165</v>
      </c>
      <c r="H161" s="188">
        <v>56</v>
      </c>
      <c r="I161" s="189"/>
      <c r="J161" s="188">
        <f>ROUND(I161*H161,3)</f>
        <v>0</v>
      </c>
      <c r="K161" s="190"/>
      <c r="L161" s="35"/>
      <c r="M161" s="208" t="s">
        <v>1</v>
      </c>
      <c r="N161" s="209" t="s">
        <v>40</v>
      </c>
      <c r="O161" s="210"/>
      <c r="P161" s="211">
        <f>O161*H161</f>
        <v>0</v>
      </c>
      <c r="Q161" s="211">
        <v>9.0000000000000006E-05</v>
      </c>
      <c r="R161" s="211">
        <f>Q161*H161</f>
        <v>0.0050400000000000002</v>
      </c>
      <c r="S161" s="211">
        <v>0</v>
      </c>
      <c r="T161" s="21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5" t="s">
        <v>209</v>
      </c>
      <c r="AT161" s="195" t="s">
        <v>141</v>
      </c>
      <c r="AU161" s="195" t="s">
        <v>117</v>
      </c>
      <c r="AY161" s="15" t="s">
        <v>139</v>
      </c>
      <c r="BE161" s="196">
        <f>IF(N161="základná",J161,0)</f>
        <v>0</v>
      </c>
      <c r="BF161" s="196">
        <f>IF(N161="znížená",J161,0)</f>
        <v>0</v>
      </c>
      <c r="BG161" s="196">
        <f>IF(N161="zákl. prenesená",J161,0)</f>
        <v>0</v>
      </c>
      <c r="BH161" s="196">
        <f>IF(N161="zníž. prenesená",J161,0)</f>
        <v>0</v>
      </c>
      <c r="BI161" s="196">
        <f>IF(N161="nulová",J161,0)</f>
        <v>0</v>
      </c>
      <c r="BJ161" s="15" t="s">
        <v>117</v>
      </c>
      <c r="BK161" s="197">
        <f>ROUND(I161*H161,3)</f>
        <v>0</v>
      </c>
      <c r="BL161" s="15" t="s">
        <v>209</v>
      </c>
      <c r="BM161" s="195" t="s">
        <v>391</v>
      </c>
    </row>
    <row r="162" s="2" customFormat="1" ht="6.96" customHeight="1">
      <c r="A162" s="34"/>
      <c r="B162" s="56"/>
      <c r="C162" s="57"/>
      <c r="D162" s="57"/>
      <c r="E162" s="57"/>
      <c r="F162" s="57"/>
      <c r="G162" s="57"/>
      <c r="H162" s="57"/>
      <c r="I162" s="57"/>
      <c r="J162" s="57"/>
      <c r="K162" s="57"/>
      <c r="L162" s="35"/>
      <c r="M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</row>
  </sheetData>
  <autoFilter ref="C134:K161"/>
  <mergeCells count="14">
    <mergeCell ref="E7:H7"/>
    <mergeCell ref="E9:H9"/>
    <mergeCell ref="E18:H18"/>
    <mergeCell ref="E27:H27"/>
    <mergeCell ref="E85:H85"/>
    <mergeCell ref="E87:H87"/>
    <mergeCell ref="D109:F109"/>
    <mergeCell ref="D110:F110"/>
    <mergeCell ref="D111:F111"/>
    <mergeCell ref="D112:F112"/>
    <mergeCell ref="D113:F113"/>
    <mergeCell ref="E125:H125"/>
    <mergeCell ref="E127:H12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Anna-FSPC\Anna</dc:creator>
  <cp:lastModifiedBy>Anna-FSPC\Anna</cp:lastModifiedBy>
  <dcterms:created xsi:type="dcterms:W3CDTF">2021-03-18T13:13:49Z</dcterms:created>
  <dcterms:modified xsi:type="dcterms:W3CDTF">2021-03-18T13:13:53Z</dcterms:modified>
</cp:coreProperties>
</file>