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lgoczy\OneDrive\agenda martin galgoczy\odd. výstavby a majetku\Revitalizácia Slavoj\"/>
    </mc:Choice>
  </mc:AlternateContent>
  <bookViews>
    <workbookView xWindow="0" yWindow="0" windowWidth="28800" windowHeight="12435" activeTab="3"/>
  </bookViews>
  <sheets>
    <sheet name="Rekapitulácia stavby" sheetId="1" r:id="rId1"/>
    <sheet name="01 - SO 01 Ihrisko pre ka..." sheetId="2" r:id="rId2"/>
    <sheet name="02 - SO 02 Ihrisko pre ka..." sheetId="3" r:id="rId3"/>
    <sheet name="04 - SO 04 Asfaltove ihri..." sheetId="4" r:id="rId4"/>
    <sheet name="05 - SO 05 Príjazdová kom..." sheetId="5" r:id="rId5"/>
    <sheet name="08 - SO 08 Oporný murik, ..." sheetId="6" r:id="rId6"/>
  </sheets>
  <definedNames>
    <definedName name="_xlnm._FilterDatabase" localSheetId="1" hidden="1">'01 - SO 01 Ihrisko pre ka...'!$C$133:$K$168</definedName>
    <definedName name="_xlnm._FilterDatabase" localSheetId="2" hidden="1">'02 - SO 02 Ihrisko pre ka...'!$C$133:$K$171</definedName>
    <definedName name="_xlnm._FilterDatabase" localSheetId="3" hidden="1">'04 - SO 04 Asfaltove ihri...'!$C$130:$K$142</definedName>
    <definedName name="_xlnm._FilterDatabase" localSheetId="4" hidden="1">'05 - SO 05 Príjazdová kom...'!$C$130:$K$149</definedName>
    <definedName name="_xlnm._FilterDatabase" localSheetId="5" hidden="1">'08 - SO 08 Oporný murik, ...'!$C$134:$K$161</definedName>
    <definedName name="_xlnm.Print_Titles" localSheetId="1">'01 - SO 01 Ihrisko pre ka...'!$133:$133</definedName>
    <definedName name="_xlnm.Print_Titles" localSheetId="2">'02 - SO 02 Ihrisko pre ka...'!$133:$133</definedName>
    <definedName name="_xlnm.Print_Titles" localSheetId="3">'04 - SO 04 Asfaltove ihri...'!$130:$130</definedName>
    <definedName name="_xlnm.Print_Titles" localSheetId="4">'05 - SO 05 Príjazdová kom...'!$130:$130</definedName>
    <definedName name="_xlnm.Print_Titles" localSheetId="5">'08 - SO 08 Oporný murik, ...'!$134:$134</definedName>
    <definedName name="_xlnm.Print_Titles" localSheetId="0">'Rekapitulácia stavby'!$92:$92</definedName>
    <definedName name="_xlnm.Print_Area" localSheetId="1">'01 - SO 01 Ihrisko pre ka...'!$C$4:$J$76,'01 - SO 01 Ihrisko pre ka...'!$C$82:$J$115,'01 - SO 01 Ihrisko pre ka...'!$C$121:$J$168</definedName>
    <definedName name="_xlnm.Print_Area" localSheetId="2">'02 - SO 02 Ihrisko pre ka...'!$C$4:$J$76,'02 - SO 02 Ihrisko pre ka...'!$C$82:$J$115,'02 - SO 02 Ihrisko pre ka...'!$C$121:$J$171</definedName>
    <definedName name="_xlnm.Print_Area" localSheetId="3">'04 - SO 04 Asfaltove ihri...'!$C$4:$J$76,'04 - SO 04 Asfaltove ihri...'!$C$82:$J$112,'04 - SO 04 Asfaltove ihri...'!$C$118:$J$142</definedName>
    <definedName name="_xlnm.Print_Area" localSheetId="4">'05 - SO 05 Príjazdová kom...'!$C$4:$J$76,'05 - SO 05 Príjazdová kom...'!$C$82:$J$112,'05 - SO 05 Príjazdová kom...'!$C$118:$J$149</definedName>
    <definedName name="_xlnm.Print_Area" localSheetId="5">'08 - SO 08 Oporný murik, ...'!$C$4:$J$76,'08 - SO 08 Oporný murik, ...'!$C$82:$J$116,'08 - SO 08 Oporný murik, ...'!$C$122:$J$161</definedName>
    <definedName name="_xlnm.Print_Area" localSheetId="0">'Rekapitulácia stavby'!$D$4:$AO$76,'Rekapitulácia stavby'!$C$82:$AQ$100</definedName>
  </definedNames>
  <calcPr calcId="152511"/>
</workbook>
</file>

<file path=xl/calcChain.xml><?xml version="1.0" encoding="utf-8"?>
<calcChain xmlns="http://schemas.openxmlformats.org/spreadsheetml/2006/main">
  <c r="J39" i="6" l="1"/>
  <c r="J38" i="6"/>
  <c r="AY99" i="1"/>
  <c r="J37" i="6"/>
  <c r="AX99" i="1"/>
  <c r="BI161" i="6"/>
  <c r="BH161" i="6"/>
  <c r="BG161" i="6"/>
  <c r="BE161" i="6"/>
  <c r="T161" i="6"/>
  <c r="R161" i="6"/>
  <c r="P161" i="6"/>
  <c r="BI160" i="6"/>
  <c r="BH160" i="6"/>
  <c r="BG160" i="6"/>
  <c r="BE160" i="6"/>
  <c r="T160" i="6"/>
  <c r="R160" i="6"/>
  <c r="P160" i="6"/>
  <c r="BI159" i="6"/>
  <c r="BH159" i="6"/>
  <c r="BG159" i="6"/>
  <c r="BE159" i="6"/>
  <c r="T159" i="6"/>
  <c r="R159" i="6"/>
  <c r="P159" i="6"/>
  <c r="BI157" i="6"/>
  <c r="BH157" i="6"/>
  <c r="BG157" i="6"/>
  <c r="BE157" i="6"/>
  <c r="T157" i="6"/>
  <c r="R157" i="6"/>
  <c r="P157" i="6"/>
  <c r="BI156" i="6"/>
  <c r="BH156" i="6"/>
  <c r="BG156" i="6"/>
  <c r="BE156" i="6"/>
  <c r="T156" i="6"/>
  <c r="R156" i="6"/>
  <c r="P156" i="6"/>
  <c r="BI155" i="6"/>
  <c r="BH155" i="6"/>
  <c r="BG155" i="6"/>
  <c r="BE155" i="6"/>
  <c r="T155" i="6"/>
  <c r="R155" i="6"/>
  <c r="P155" i="6"/>
  <c r="BI153" i="6"/>
  <c r="BH153" i="6"/>
  <c r="BG153" i="6"/>
  <c r="BE153" i="6"/>
  <c r="T153" i="6"/>
  <c r="R153" i="6"/>
  <c r="P153" i="6"/>
  <c r="BI152" i="6"/>
  <c r="BH152" i="6"/>
  <c r="BG152" i="6"/>
  <c r="BE152" i="6"/>
  <c r="T152" i="6"/>
  <c r="R152" i="6"/>
  <c r="P152" i="6"/>
  <c r="BI151" i="6"/>
  <c r="BH151" i="6"/>
  <c r="BG151" i="6"/>
  <c r="BE151" i="6"/>
  <c r="T151" i="6"/>
  <c r="R151" i="6"/>
  <c r="P151" i="6"/>
  <c r="BI148" i="6"/>
  <c r="BH148" i="6"/>
  <c r="BG148" i="6"/>
  <c r="BE148" i="6"/>
  <c r="T148" i="6"/>
  <c r="T147" i="6" s="1"/>
  <c r="R148" i="6"/>
  <c r="R147" i="6" s="1"/>
  <c r="P148" i="6"/>
  <c r="P147" i="6" s="1"/>
  <c r="BI146" i="6"/>
  <c r="BH146" i="6"/>
  <c r="BG146" i="6"/>
  <c r="BE146" i="6"/>
  <c r="T146" i="6"/>
  <c r="R146" i="6"/>
  <c r="P146" i="6"/>
  <c r="BI145" i="6"/>
  <c r="BH145" i="6"/>
  <c r="BG145" i="6"/>
  <c r="BE145" i="6"/>
  <c r="T145" i="6"/>
  <c r="R145" i="6"/>
  <c r="P145" i="6"/>
  <c r="BI144" i="6"/>
  <c r="BH144" i="6"/>
  <c r="BG144" i="6"/>
  <c r="BE144" i="6"/>
  <c r="T144" i="6"/>
  <c r="R144" i="6"/>
  <c r="P144" i="6"/>
  <c r="BI142" i="6"/>
  <c r="BH142" i="6"/>
  <c r="BG142" i="6"/>
  <c r="BE142" i="6"/>
  <c r="T142" i="6"/>
  <c r="T141" i="6"/>
  <c r="R142" i="6"/>
  <c r="R141" i="6"/>
  <c r="P142" i="6"/>
  <c r="P141" i="6"/>
  <c r="BI140" i="6"/>
  <c r="BH140" i="6"/>
  <c r="BG140" i="6"/>
  <c r="BE140" i="6"/>
  <c r="T140" i="6"/>
  <c r="R140" i="6"/>
  <c r="P140" i="6"/>
  <c r="BI139" i="6"/>
  <c r="BH139" i="6"/>
  <c r="BG139" i="6"/>
  <c r="BE139" i="6"/>
  <c r="T139" i="6"/>
  <c r="R139" i="6"/>
  <c r="P139" i="6"/>
  <c r="BI138" i="6"/>
  <c r="BH138" i="6"/>
  <c r="BG138" i="6"/>
  <c r="BE138" i="6"/>
  <c r="T138" i="6"/>
  <c r="R138" i="6"/>
  <c r="P138" i="6"/>
  <c r="F131" i="6"/>
  <c r="F129" i="6"/>
  <c r="E127" i="6"/>
  <c r="BI114" i="6"/>
  <c r="BH114" i="6"/>
  <c r="BG114" i="6"/>
  <c r="BE114" i="6"/>
  <c r="BI113" i="6"/>
  <c r="BH113" i="6"/>
  <c r="BG113" i="6"/>
  <c r="BF113" i="6"/>
  <c r="BE113" i="6"/>
  <c r="BI112" i="6"/>
  <c r="BH112" i="6"/>
  <c r="BG112" i="6"/>
  <c r="BF112" i="6"/>
  <c r="BE112" i="6"/>
  <c r="BI111" i="6"/>
  <c r="BH111" i="6"/>
  <c r="BG111" i="6"/>
  <c r="BF111" i="6"/>
  <c r="BE111" i="6"/>
  <c r="BI110" i="6"/>
  <c r="BH110" i="6"/>
  <c r="BG110" i="6"/>
  <c r="BF110" i="6"/>
  <c r="BE110" i="6"/>
  <c r="BI109" i="6"/>
  <c r="BH109" i="6"/>
  <c r="BG109" i="6"/>
  <c r="BF109" i="6"/>
  <c r="BE109" i="6"/>
  <c r="F91" i="6"/>
  <c r="F89" i="6"/>
  <c r="E87" i="6"/>
  <c r="J24" i="6"/>
  <c r="E24" i="6"/>
  <c r="J132" i="6" s="1"/>
  <c r="J23" i="6"/>
  <c r="J21" i="6"/>
  <c r="E21" i="6"/>
  <c r="J131" i="6" s="1"/>
  <c r="J20" i="6"/>
  <c r="J18" i="6"/>
  <c r="E18" i="6"/>
  <c r="F132" i="6" s="1"/>
  <c r="J17" i="6"/>
  <c r="J12" i="6"/>
  <c r="J129" i="6"/>
  <c r="E7" i="6"/>
  <c r="E125" i="6"/>
  <c r="J39" i="5"/>
  <c r="J38" i="5"/>
  <c r="AY98" i="1" s="1"/>
  <c r="J37" i="5"/>
  <c r="AX98" i="1" s="1"/>
  <c r="BI149" i="5"/>
  <c r="BH149" i="5"/>
  <c r="BG149" i="5"/>
  <c r="BE149" i="5"/>
  <c r="T149" i="5"/>
  <c r="T148" i="5" s="1"/>
  <c r="R149" i="5"/>
  <c r="R148" i="5" s="1"/>
  <c r="P149" i="5"/>
  <c r="P148" i="5" s="1"/>
  <c r="BI147" i="5"/>
  <c r="BH147" i="5"/>
  <c r="BG147" i="5"/>
  <c r="BE147" i="5"/>
  <c r="T147" i="5"/>
  <c r="R147" i="5"/>
  <c r="P147" i="5"/>
  <c r="BI146" i="5"/>
  <c r="BH146" i="5"/>
  <c r="BG146" i="5"/>
  <c r="BE146" i="5"/>
  <c r="T146" i="5"/>
  <c r="R146" i="5"/>
  <c r="P146" i="5"/>
  <c r="BI145" i="5"/>
  <c r="BH145" i="5"/>
  <c r="BG145" i="5"/>
  <c r="BE145" i="5"/>
  <c r="T145" i="5"/>
  <c r="R145" i="5"/>
  <c r="P145" i="5"/>
  <c r="BI143" i="5"/>
  <c r="BH143" i="5"/>
  <c r="BG143" i="5"/>
  <c r="BE143" i="5"/>
  <c r="T143" i="5"/>
  <c r="R143" i="5"/>
  <c r="P143" i="5"/>
  <c r="BI142" i="5"/>
  <c r="BH142" i="5"/>
  <c r="BG142" i="5"/>
  <c r="BE142" i="5"/>
  <c r="T142" i="5"/>
  <c r="R142" i="5"/>
  <c r="P142" i="5"/>
  <c r="BI141" i="5"/>
  <c r="BH141" i="5"/>
  <c r="BG141" i="5"/>
  <c r="BE141" i="5"/>
  <c r="T141" i="5"/>
  <c r="R141" i="5"/>
  <c r="P141" i="5"/>
  <c r="BI140" i="5"/>
  <c r="BH140" i="5"/>
  <c r="BG140" i="5"/>
  <c r="BE140" i="5"/>
  <c r="T140" i="5"/>
  <c r="R140" i="5"/>
  <c r="P140" i="5"/>
  <c r="BI139" i="5"/>
  <c r="BH139" i="5"/>
  <c r="BG139" i="5"/>
  <c r="BE139" i="5"/>
  <c r="T139" i="5"/>
  <c r="R139" i="5"/>
  <c r="P139" i="5"/>
  <c r="BI137" i="5"/>
  <c r="BH137" i="5"/>
  <c r="BG137" i="5"/>
  <c r="BE137" i="5"/>
  <c r="T137" i="5"/>
  <c r="R137" i="5"/>
  <c r="P137" i="5"/>
  <c r="BI136" i="5"/>
  <c r="BH136" i="5"/>
  <c r="BG136" i="5"/>
  <c r="BE136" i="5"/>
  <c r="T136" i="5"/>
  <c r="R136" i="5"/>
  <c r="P136" i="5"/>
  <c r="BI135" i="5"/>
  <c r="BH135" i="5"/>
  <c r="BG135" i="5"/>
  <c r="BE135" i="5"/>
  <c r="T135" i="5"/>
  <c r="R135" i="5"/>
  <c r="P135" i="5"/>
  <c r="BI134" i="5"/>
  <c r="BH134" i="5"/>
  <c r="BG134" i="5"/>
  <c r="BE134" i="5"/>
  <c r="T134" i="5"/>
  <c r="R134" i="5"/>
  <c r="P134" i="5"/>
  <c r="F127" i="5"/>
  <c r="F125" i="5"/>
  <c r="E123" i="5"/>
  <c r="BI110" i="5"/>
  <c r="BH110" i="5"/>
  <c r="BG110" i="5"/>
  <c r="BE110" i="5"/>
  <c r="BI109" i="5"/>
  <c r="BH109" i="5"/>
  <c r="BG109" i="5"/>
  <c r="BF109" i="5"/>
  <c r="BE109" i="5"/>
  <c r="BI108" i="5"/>
  <c r="BH108" i="5"/>
  <c r="BG108" i="5"/>
  <c r="BF108" i="5"/>
  <c r="BE108" i="5"/>
  <c r="BI107" i="5"/>
  <c r="BH107" i="5"/>
  <c r="BG107" i="5"/>
  <c r="BF107" i="5"/>
  <c r="BE107" i="5"/>
  <c r="BI106" i="5"/>
  <c r="BH106" i="5"/>
  <c r="BG106" i="5"/>
  <c r="BF106" i="5"/>
  <c r="BE106" i="5"/>
  <c r="BI105" i="5"/>
  <c r="BH105" i="5"/>
  <c r="BG105" i="5"/>
  <c r="BF105" i="5"/>
  <c r="BE105" i="5"/>
  <c r="F91" i="5"/>
  <c r="F89" i="5"/>
  <c r="E87" i="5"/>
  <c r="J24" i="5"/>
  <c r="E24" i="5"/>
  <c r="J128" i="5" s="1"/>
  <c r="J23" i="5"/>
  <c r="J21" i="5"/>
  <c r="E21" i="5"/>
  <c r="J127" i="5" s="1"/>
  <c r="J20" i="5"/>
  <c r="J18" i="5"/>
  <c r="E18" i="5"/>
  <c r="F128" i="5" s="1"/>
  <c r="J17" i="5"/>
  <c r="J12" i="5"/>
  <c r="J125" i="5"/>
  <c r="E7" i="5"/>
  <c r="E121" i="5"/>
  <c r="J39" i="4"/>
  <c r="J38" i="4"/>
  <c r="AY97" i="1" s="1"/>
  <c r="J37" i="4"/>
  <c r="AX97" i="1" s="1"/>
  <c r="BI142" i="4"/>
  <c r="BH142" i="4"/>
  <c r="BG142" i="4"/>
  <c r="BE142" i="4"/>
  <c r="T142" i="4"/>
  <c r="T141" i="4" s="1"/>
  <c r="R142" i="4"/>
  <c r="R141" i="4" s="1"/>
  <c r="P142" i="4"/>
  <c r="P141" i="4" s="1"/>
  <c r="BI140" i="4"/>
  <c r="BH140" i="4"/>
  <c r="BG140" i="4"/>
  <c r="BE140" i="4"/>
  <c r="T140" i="4"/>
  <c r="R140" i="4"/>
  <c r="P140" i="4"/>
  <c r="BI139" i="4"/>
  <c r="BH139" i="4"/>
  <c r="BG139" i="4"/>
  <c r="BE139" i="4"/>
  <c r="T139" i="4"/>
  <c r="R139" i="4"/>
  <c r="P139" i="4"/>
  <c r="BI137" i="4"/>
  <c r="BH137" i="4"/>
  <c r="BG137" i="4"/>
  <c r="BE137" i="4"/>
  <c r="T137" i="4"/>
  <c r="R137" i="4"/>
  <c r="P137" i="4"/>
  <c r="BI136" i="4"/>
  <c r="BH136" i="4"/>
  <c r="BG136" i="4"/>
  <c r="BE136" i="4"/>
  <c r="T136" i="4"/>
  <c r="R136" i="4"/>
  <c r="P136" i="4"/>
  <c r="BI134" i="4"/>
  <c r="BH134" i="4"/>
  <c r="BG134" i="4"/>
  <c r="BE134" i="4"/>
  <c r="T134" i="4"/>
  <c r="T133" i="4" s="1"/>
  <c r="R134" i="4"/>
  <c r="R133" i="4" s="1"/>
  <c r="P134" i="4"/>
  <c r="P133" i="4" s="1"/>
  <c r="F127" i="4"/>
  <c r="F125" i="4"/>
  <c r="E123" i="4"/>
  <c r="BI110" i="4"/>
  <c r="BH110" i="4"/>
  <c r="BG110" i="4"/>
  <c r="BE110" i="4"/>
  <c r="BI109" i="4"/>
  <c r="BH109" i="4"/>
  <c r="BG109" i="4"/>
  <c r="BF109" i="4"/>
  <c r="BE109" i="4"/>
  <c r="BI108" i="4"/>
  <c r="BH108" i="4"/>
  <c r="BG108" i="4"/>
  <c r="BF108" i="4"/>
  <c r="BE108" i="4"/>
  <c r="BI107" i="4"/>
  <c r="BH107" i="4"/>
  <c r="BG107" i="4"/>
  <c r="BF107" i="4"/>
  <c r="BE107" i="4"/>
  <c r="BI106" i="4"/>
  <c r="BH106" i="4"/>
  <c r="BG106" i="4"/>
  <c r="BF106" i="4"/>
  <c r="BE106" i="4"/>
  <c r="BI105" i="4"/>
  <c r="BH105" i="4"/>
  <c r="BG105" i="4"/>
  <c r="BF105" i="4"/>
  <c r="BE105" i="4"/>
  <c r="F91" i="4"/>
  <c r="F89" i="4"/>
  <c r="E87" i="4"/>
  <c r="J24" i="4"/>
  <c r="E24" i="4"/>
  <c r="J128" i="4" s="1"/>
  <c r="J23" i="4"/>
  <c r="J21" i="4"/>
  <c r="E21" i="4"/>
  <c r="J127" i="4" s="1"/>
  <c r="J20" i="4"/>
  <c r="J18" i="4"/>
  <c r="E18" i="4"/>
  <c r="F128" i="4" s="1"/>
  <c r="J17" i="4"/>
  <c r="J12" i="4"/>
  <c r="J125" i="4"/>
  <c r="E7" i="4"/>
  <c r="E121" i="4" s="1"/>
  <c r="J39" i="3"/>
  <c r="J38" i="3"/>
  <c r="AY96" i="1" s="1"/>
  <c r="J37" i="3"/>
  <c r="AX96" i="1" s="1"/>
  <c r="BI171" i="3"/>
  <c r="BH171" i="3"/>
  <c r="BG171" i="3"/>
  <c r="BE171" i="3"/>
  <c r="T171" i="3"/>
  <c r="T170" i="3" s="1"/>
  <c r="R171" i="3"/>
  <c r="R170" i="3" s="1"/>
  <c r="P171" i="3"/>
  <c r="P170" i="3" s="1"/>
  <c r="BI169" i="3"/>
  <c r="BH169" i="3"/>
  <c r="BG169" i="3"/>
  <c r="BE169" i="3"/>
  <c r="T169" i="3"/>
  <c r="R169" i="3"/>
  <c r="P169" i="3"/>
  <c r="BI168" i="3"/>
  <c r="BH168" i="3"/>
  <c r="BG168" i="3"/>
  <c r="BE168" i="3"/>
  <c r="T168" i="3"/>
  <c r="R168" i="3"/>
  <c r="P168" i="3"/>
  <c r="BI167" i="3"/>
  <c r="BH167" i="3"/>
  <c r="BG167" i="3"/>
  <c r="BE167" i="3"/>
  <c r="T167" i="3"/>
  <c r="R167" i="3"/>
  <c r="P167" i="3"/>
  <c r="BI165" i="3"/>
  <c r="BH165" i="3"/>
  <c r="BG165" i="3"/>
  <c r="BE165" i="3"/>
  <c r="T165" i="3"/>
  <c r="R165" i="3"/>
  <c r="P165" i="3"/>
  <c r="BI164" i="3"/>
  <c r="BH164" i="3"/>
  <c r="BG164" i="3"/>
  <c r="BE164" i="3"/>
  <c r="T164" i="3"/>
  <c r="R164" i="3"/>
  <c r="P164" i="3"/>
  <c r="BI163" i="3"/>
  <c r="BH163" i="3"/>
  <c r="BG163" i="3"/>
  <c r="BE163" i="3"/>
  <c r="T163" i="3"/>
  <c r="R163" i="3"/>
  <c r="P163" i="3"/>
  <c r="BI162" i="3"/>
  <c r="BH162" i="3"/>
  <c r="BG162" i="3"/>
  <c r="BE162" i="3"/>
  <c r="T162" i="3"/>
  <c r="R162" i="3"/>
  <c r="P162" i="3"/>
  <c r="BI161" i="3"/>
  <c r="BH161" i="3"/>
  <c r="BG161" i="3"/>
  <c r="BE161" i="3"/>
  <c r="T161" i="3"/>
  <c r="R161" i="3"/>
  <c r="P161" i="3"/>
  <c r="BI160" i="3"/>
  <c r="BH160" i="3"/>
  <c r="BG160" i="3"/>
  <c r="BE160" i="3"/>
  <c r="T160" i="3"/>
  <c r="R160" i="3"/>
  <c r="P160" i="3"/>
  <c r="BI159" i="3"/>
  <c r="BH159" i="3"/>
  <c r="BG159" i="3"/>
  <c r="BE159" i="3"/>
  <c r="T159" i="3"/>
  <c r="R159" i="3"/>
  <c r="P159" i="3"/>
  <c r="BI158" i="3"/>
  <c r="BH158" i="3"/>
  <c r="BG158" i="3"/>
  <c r="BE158" i="3"/>
  <c r="T158" i="3"/>
  <c r="R158" i="3"/>
  <c r="P158" i="3"/>
  <c r="BI157" i="3"/>
  <c r="BH157" i="3"/>
  <c r="BG157" i="3"/>
  <c r="BE157" i="3"/>
  <c r="T157" i="3"/>
  <c r="R157" i="3"/>
  <c r="P157" i="3"/>
  <c r="BI155" i="3"/>
  <c r="BH155" i="3"/>
  <c r="BG155" i="3"/>
  <c r="BE155" i="3"/>
  <c r="T155" i="3"/>
  <c r="R155" i="3"/>
  <c r="P155" i="3"/>
  <c r="BI154" i="3"/>
  <c r="BH154" i="3"/>
  <c r="BG154" i="3"/>
  <c r="BE154" i="3"/>
  <c r="T154" i="3"/>
  <c r="R154" i="3"/>
  <c r="P154" i="3"/>
  <c r="BI153" i="3"/>
  <c r="BH153" i="3"/>
  <c r="BG153" i="3"/>
  <c r="BE153" i="3"/>
  <c r="T153" i="3"/>
  <c r="R153" i="3"/>
  <c r="P153" i="3"/>
  <c r="BI152" i="3"/>
  <c r="BH152" i="3"/>
  <c r="BG152" i="3"/>
  <c r="BE152" i="3"/>
  <c r="T152" i="3"/>
  <c r="R152" i="3"/>
  <c r="P152" i="3"/>
  <c r="BI150" i="3"/>
  <c r="BH150" i="3"/>
  <c r="BG150" i="3"/>
  <c r="BE150" i="3"/>
  <c r="T150" i="3"/>
  <c r="T149" i="3" s="1"/>
  <c r="R150" i="3"/>
  <c r="R149" i="3" s="1"/>
  <c r="P150" i="3"/>
  <c r="P149" i="3" s="1"/>
  <c r="BI148" i="3"/>
  <c r="BH148" i="3"/>
  <c r="BG148" i="3"/>
  <c r="BE148" i="3"/>
  <c r="T148" i="3"/>
  <c r="R148" i="3"/>
  <c r="P148" i="3"/>
  <c r="BI147" i="3"/>
  <c r="BH147" i="3"/>
  <c r="BG147" i="3"/>
  <c r="BE147" i="3"/>
  <c r="T147" i="3"/>
  <c r="R147" i="3"/>
  <c r="P147" i="3"/>
  <c r="BI145" i="3"/>
  <c r="BH145" i="3"/>
  <c r="BG145" i="3"/>
  <c r="BE145" i="3"/>
  <c r="T145" i="3"/>
  <c r="R145" i="3"/>
  <c r="P145" i="3"/>
  <c r="BI144" i="3"/>
  <c r="BH144" i="3"/>
  <c r="BG144" i="3"/>
  <c r="BE144" i="3"/>
  <c r="T144" i="3"/>
  <c r="R144" i="3"/>
  <c r="P144" i="3"/>
  <c r="BI143" i="3"/>
  <c r="BH143" i="3"/>
  <c r="BG143" i="3"/>
  <c r="BE143" i="3"/>
  <c r="T143" i="3"/>
  <c r="R143" i="3"/>
  <c r="P143" i="3"/>
  <c r="BI142" i="3"/>
  <c r="BH142" i="3"/>
  <c r="BG142" i="3"/>
  <c r="BE142" i="3"/>
  <c r="T142" i="3"/>
  <c r="R142" i="3"/>
  <c r="P142" i="3"/>
  <c r="BI141" i="3"/>
  <c r="BH141" i="3"/>
  <c r="BG141" i="3"/>
  <c r="BE141" i="3"/>
  <c r="T141" i="3"/>
  <c r="R141" i="3"/>
  <c r="P141" i="3"/>
  <c r="BI140" i="3"/>
  <c r="BH140" i="3"/>
  <c r="BG140" i="3"/>
  <c r="BE140" i="3"/>
  <c r="T140" i="3"/>
  <c r="R140" i="3"/>
  <c r="P140" i="3"/>
  <c r="BI139" i="3"/>
  <c r="BH139" i="3"/>
  <c r="BG139" i="3"/>
  <c r="BE139" i="3"/>
  <c r="T139" i="3"/>
  <c r="R139" i="3"/>
  <c r="P139" i="3"/>
  <c r="BI138" i="3"/>
  <c r="BH138" i="3"/>
  <c r="BG138" i="3"/>
  <c r="BE138" i="3"/>
  <c r="T138" i="3"/>
  <c r="R138" i="3"/>
  <c r="P138" i="3"/>
  <c r="BI137" i="3"/>
  <c r="BH137" i="3"/>
  <c r="BG137" i="3"/>
  <c r="BE137" i="3"/>
  <c r="T137" i="3"/>
  <c r="R137" i="3"/>
  <c r="P137" i="3"/>
  <c r="F130" i="3"/>
  <c r="F128" i="3"/>
  <c r="E126" i="3"/>
  <c r="BI113" i="3"/>
  <c r="BH113" i="3"/>
  <c r="BG113" i="3"/>
  <c r="BE113" i="3"/>
  <c r="BI112" i="3"/>
  <c r="BH112" i="3"/>
  <c r="BG112" i="3"/>
  <c r="BF112" i="3"/>
  <c r="BE112" i="3"/>
  <c r="BI111" i="3"/>
  <c r="BH111" i="3"/>
  <c r="BG111" i="3"/>
  <c r="BF111" i="3"/>
  <c r="BE111" i="3"/>
  <c r="BI110" i="3"/>
  <c r="BH110" i="3"/>
  <c r="BG110" i="3"/>
  <c r="BF110" i="3"/>
  <c r="BE110" i="3"/>
  <c r="BI109" i="3"/>
  <c r="BH109" i="3"/>
  <c r="BG109" i="3"/>
  <c r="BF109" i="3"/>
  <c r="BE109" i="3"/>
  <c r="BI108" i="3"/>
  <c r="BH108" i="3"/>
  <c r="BG108" i="3"/>
  <c r="BF108" i="3"/>
  <c r="BE108" i="3"/>
  <c r="F91" i="3"/>
  <c r="F89" i="3"/>
  <c r="E87" i="3"/>
  <c r="J24" i="3"/>
  <c r="E24" i="3"/>
  <c r="J131" i="3"/>
  <c r="J23" i="3"/>
  <c r="J21" i="3"/>
  <c r="E21" i="3"/>
  <c r="J130" i="3"/>
  <c r="J20" i="3"/>
  <c r="J18" i="3"/>
  <c r="E18" i="3"/>
  <c r="F92" i="3"/>
  <c r="J17" i="3"/>
  <c r="J12" i="3"/>
  <c r="J89" i="3" s="1"/>
  <c r="E7" i="3"/>
  <c r="E85" i="3" s="1"/>
  <c r="J39" i="2"/>
  <c r="J38" i="2"/>
  <c r="AY95" i="1"/>
  <c r="J37" i="2"/>
  <c r="AX95" i="1"/>
  <c r="BI168" i="2"/>
  <c r="BH168" i="2"/>
  <c r="BG168" i="2"/>
  <c r="BE168" i="2"/>
  <c r="T168" i="2"/>
  <c r="T167" i="2"/>
  <c r="R168" i="2"/>
  <c r="R167" i="2"/>
  <c r="P168" i="2"/>
  <c r="P167" i="2"/>
  <c r="BI166" i="2"/>
  <c r="BH166" i="2"/>
  <c r="BG166" i="2"/>
  <c r="BE166" i="2"/>
  <c r="T166" i="2"/>
  <c r="R166" i="2"/>
  <c r="P166" i="2"/>
  <c r="BI165" i="2"/>
  <c r="BH165" i="2"/>
  <c r="BG165" i="2"/>
  <c r="BE165" i="2"/>
  <c r="T165" i="2"/>
  <c r="R165" i="2"/>
  <c r="P165" i="2"/>
  <c r="BI164" i="2"/>
  <c r="BH164" i="2"/>
  <c r="BG164" i="2"/>
  <c r="BE164" i="2"/>
  <c r="T164" i="2"/>
  <c r="R164" i="2"/>
  <c r="P164" i="2"/>
  <c r="BI162" i="2"/>
  <c r="BH162" i="2"/>
  <c r="BG162" i="2"/>
  <c r="BE162" i="2"/>
  <c r="T162" i="2"/>
  <c r="R162" i="2"/>
  <c r="P162" i="2"/>
  <c r="BI161" i="2"/>
  <c r="BH161" i="2"/>
  <c r="BG161" i="2"/>
  <c r="BE161" i="2"/>
  <c r="T161" i="2"/>
  <c r="R161" i="2"/>
  <c r="P161" i="2"/>
  <c r="BI160" i="2"/>
  <c r="BH160" i="2"/>
  <c r="BG160" i="2"/>
  <c r="BE160" i="2"/>
  <c r="T160" i="2"/>
  <c r="R160" i="2"/>
  <c r="P160" i="2"/>
  <c r="BI159" i="2"/>
  <c r="BH159" i="2"/>
  <c r="BG159" i="2"/>
  <c r="BE159" i="2"/>
  <c r="T159" i="2"/>
  <c r="R159" i="2"/>
  <c r="P159" i="2"/>
  <c r="BI158" i="2"/>
  <c r="BH158" i="2"/>
  <c r="BG158" i="2"/>
  <c r="BE158" i="2"/>
  <c r="T158" i="2"/>
  <c r="R158" i="2"/>
  <c r="P158" i="2"/>
  <c r="BI157" i="2"/>
  <c r="BH157" i="2"/>
  <c r="BG157" i="2"/>
  <c r="BE157" i="2"/>
  <c r="T157" i="2"/>
  <c r="R157" i="2"/>
  <c r="P157" i="2"/>
  <c r="BI156" i="2"/>
  <c r="BH156" i="2"/>
  <c r="BG156" i="2"/>
  <c r="BE156" i="2"/>
  <c r="T156" i="2"/>
  <c r="R156" i="2"/>
  <c r="P156" i="2"/>
  <c r="BI155" i="2"/>
  <c r="BH155" i="2"/>
  <c r="BG155" i="2"/>
  <c r="BE155" i="2"/>
  <c r="T155" i="2"/>
  <c r="R155" i="2"/>
  <c r="P155" i="2"/>
  <c r="BI153" i="2"/>
  <c r="BH153" i="2"/>
  <c r="BG153" i="2"/>
  <c r="BE153" i="2"/>
  <c r="T153" i="2"/>
  <c r="R153" i="2"/>
  <c r="P153" i="2"/>
  <c r="BI152" i="2"/>
  <c r="BH152" i="2"/>
  <c r="BG152" i="2"/>
  <c r="BE152" i="2"/>
  <c r="T152" i="2"/>
  <c r="R152" i="2"/>
  <c r="P152" i="2"/>
  <c r="BI151" i="2"/>
  <c r="BH151" i="2"/>
  <c r="BG151" i="2"/>
  <c r="BE151" i="2"/>
  <c r="T151" i="2"/>
  <c r="R151" i="2"/>
  <c r="P151" i="2"/>
  <c r="BI150" i="2"/>
  <c r="BH150" i="2"/>
  <c r="BG150" i="2"/>
  <c r="BE150" i="2"/>
  <c r="T150" i="2"/>
  <c r="R150" i="2"/>
  <c r="P150" i="2"/>
  <c r="BI148" i="2"/>
  <c r="BH148" i="2"/>
  <c r="BG148" i="2"/>
  <c r="BE148" i="2"/>
  <c r="T148" i="2"/>
  <c r="T147" i="2" s="1"/>
  <c r="R148" i="2"/>
  <c r="R147" i="2" s="1"/>
  <c r="P148" i="2"/>
  <c r="P147" i="2" s="1"/>
  <c r="BI146" i="2"/>
  <c r="BH146" i="2"/>
  <c r="BG146" i="2"/>
  <c r="BE146" i="2"/>
  <c r="T146" i="2"/>
  <c r="R146" i="2"/>
  <c r="P146" i="2"/>
  <c r="BI145" i="2"/>
  <c r="BH145" i="2"/>
  <c r="BG145" i="2"/>
  <c r="BE145" i="2"/>
  <c r="T145" i="2"/>
  <c r="R145" i="2"/>
  <c r="P145" i="2"/>
  <c r="BI143" i="2"/>
  <c r="BH143" i="2"/>
  <c r="BG143" i="2"/>
  <c r="BE143" i="2"/>
  <c r="T143" i="2"/>
  <c r="R143" i="2"/>
  <c r="P143" i="2"/>
  <c r="BI142" i="2"/>
  <c r="BH142" i="2"/>
  <c r="BG142" i="2"/>
  <c r="BE142" i="2"/>
  <c r="T142" i="2"/>
  <c r="R142" i="2"/>
  <c r="P142" i="2"/>
  <c r="BI141" i="2"/>
  <c r="BH141" i="2"/>
  <c r="BG141" i="2"/>
  <c r="BE141" i="2"/>
  <c r="T141" i="2"/>
  <c r="R141" i="2"/>
  <c r="P141" i="2"/>
  <c r="BI140" i="2"/>
  <c r="BH140" i="2"/>
  <c r="BG140" i="2"/>
  <c r="BE140" i="2"/>
  <c r="T140" i="2"/>
  <c r="R140" i="2"/>
  <c r="P140" i="2"/>
  <c r="BI139" i="2"/>
  <c r="BH139" i="2"/>
  <c r="BG139" i="2"/>
  <c r="BE139" i="2"/>
  <c r="T139" i="2"/>
  <c r="R139" i="2"/>
  <c r="P139" i="2"/>
  <c r="BI138" i="2"/>
  <c r="BH138" i="2"/>
  <c r="BG138" i="2"/>
  <c r="BE138" i="2"/>
  <c r="T138" i="2"/>
  <c r="R138" i="2"/>
  <c r="P138" i="2"/>
  <c r="BI137" i="2"/>
  <c r="BH137" i="2"/>
  <c r="BG137" i="2"/>
  <c r="BE137" i="2"/>
  <c r="T137" i="2"/>
  <c r="R137" i="2"/>
  <c r="P137" i="2"/>
  <c r="F130" i="2"/>
  <c r="F128" i="2"/>
  <c r="E126" i="2"/>
  <c r="BI113" i="2"/>
  <c r="BH113" i="2"/>
  <c r="BG113" i="2"/>
  <c r="BE113" i="2"/>
  <c r="BI112" i="2"/>
  <c r="BH112" i="2"/>
  <c r="BG112" i="2"/>
  <c r="BF112" i="2"/>
  <c r="BE112" i="2"/>
  <c r="BI111" i="2"/>
  <c r="BH111" i="2"/>
  <c r="BG111" i="2"/>
  <c r="BF111" i="2"/>
  <c r="BE111" i="2"/>
  <c r="BI110" i="2"/>
  <c r="BH110" i="2"/>
  <c r="BG110" i="2"/>
  <c r="BF110" i="2"/>
  <c r="BE110" i="2"/>
  <c r="BI109" i="2"/>
  <c r="BH109" i="2"/>
  <c r="BG109" i="2"/>
  <c r="BF109" i="2"/>
  <c r="BE109" i="2"/>
  <c r="BI108" i="2"/>
  <c r="BH108" i="2"/>
  <c r="BG108" i="2"/>
  <c r="BF108" i="2"/>
  <c r="BE108" i="2"/>
  <c r="F91" i="2"/>
  <c r="F89" i="2"/>
  <c r="E87" i="2"/>
  <c r="J24" i="2"/>
  <c r="E24" i="2"/>
  <c r="J131" i="2"/>
  <c r="J23" i="2"/>
  <c r="J21" i="2"/>
  <c r="E21" i="2"/>
  <c r="J130" i="2"/>
  <c r="J20" i="2"/>
  <c r="J18" i="2"/>
  <c r="E18" i="2"/>
  <c r="F131" i="2"/>
  <c r="J17" i="2"/>
  <c r="J12" i="2"/>
  <c r="J128" i="2" s="1"/>
  <c r="E7" i="2"/>
  <c r="E124" i="2" s="1"/>
  <c r="L90" i="1"/>
  <c r="AM90" i="1"/>
  <c r="AM89" i="1"/>
  <c r="L89" i="1"/>
  <c r="AM87" i="1"/>
  <c r="L87" i="1"/>
  <c r="L85" i="1"/>
  <c r="L84" i="1"/>
  <c r="J161" i="6"/>
  <c r="BK160" i="6"/>
  <c r="BK159" i="6"/>
  <c r="BK171" i="3"/>
  <c r="J169" i="3"/>
  <c r="J168" i="3"/>
  <c r="J167" i="3"/>
  <c r="BK165" i="3"/>
  <c r="J164" i="3"/>
  <c r="J163" i="3"/>
  <c r="BK162" i="3"/>
  <c r="J161" i="3"/>
  <c r="J160" i="3"/>
  <c r="BK159" i="3"/>
  <c r="BK157" i="3"/>
  <c r="BK155" i="3"/>
  <c r="J154" i="3"/>
  <c r="J153" i="3"/>
  <c r="J152" i="3"/>
  <c r="BK150" i="3"/>
  <c r="J148" i="3"/>
  <c r="BK147" i="3"/>
  <c r="BK145" i="3"/>
  <c r="J144" i="3"/>
  <c r="J143" i="3"/>
  <c r="J142" i="3"/>
  <c r="J141" i="3"/>
  <c r="BK140" i="3"/>
  <c r="J138" i="3"/>
  <c r="J137" i="3"/>
  <c r="BK168" i="2"/>
  <c r="BK166" i="2"/>
  <c r="BK165" i="2"/>
  <c r="BK164" i="2"/>
  <c r="J162" i="2"/>
  <c r="J161" i="2"/>
  <c r="J160" i="2"/>
  <c r="BK159" i="2"/>
  <c r="J158" i="2"/>
  <c r="J157" i="2"/>
  <c r="J156" i="2"/>
  <c r="J155" i="2"/>
  <c r="J152" i="2"/>
  <c r="J150" i="2"/>
  <c r="J148" i="2"/>
  <c r="BK146" i="2"/>
  <c r="J145" i="2"/>
  <c r="BK143" i="2"/>
  <c r="J142" i="2"/>
  <c r="BK141" i="2"/>
  <c r="J140" i="2"/>
  <c r="BK139" i="2"/>
  <c r="J138" i="2"/>
  <c r="J137" i="2"/>
  <c r="BK161" i="6"/>
  <c r="J160" i="6"/>
  <c r="J159" i="6"/>
  <c r="BK157" i="6"/>
  <c r="BK156" i="6"/>
  <c r="J156" i="6"/>
  <c r="BK155" i="6"/>
  <c r="J155" i="6"/>
  <c r="BK153" i="6"/>
  <c r="J153" i="6"/>
  <c r="BK152" i="6"/>
  <c r="J152" i="6"/>
  <c r="BK151" i="6"/>
  <c r="J151" i="6"/>
  <c r="BK148" i="6"/>
  <c r="J148" i="6"/>
  <c r="BK146" i="6"/>
  <c r="J146" i="6"/>
  <c r="BK145" i="6"/>
  <c r="J145" i="6"/>
  <c r="BK144" i="6"/>
  <c r="J144" i="6"/>
  <c r="BK142" i="6"/>
  <c r="J142" i="6"/>
  <c r="BK140" i="6"/>
  <c r="J140" i="6"/>
  <c r="BK139" i="6"/>
  <c r="J139" i="6"/>
  <c r="BK138" i="6"/>
  <c r="J138" i="6"/>
  <c r="BK149" i="5"/>
  <c r="J149" i="5"/>
  <c r="BK147" i="5"/>
  <c r="J147" i="5"/>
  <c r="BK146" i="5"/>
  <c r="J146" i="5"/>
  <c r="BK145" i="5"/>
  <c r="J145" i="5"/>
  <c r="BK143" i="5"/>
  <c r="J143" i="5"/>
  <c r="BK142" i="5"/>
  <c r="J142" i="5"/>
  <c r="BK141" i="5"/>
  <c r="J141" i="5"/>
  <c r="BK140" i="5"/>
  <c r="J140" i="5"/>
  <c r="BK139" i="5"/>
  <c r="J139" i="5"/>
  <c r="BK137" i="5"/>
  <c r="J137" i="5"/>
  <c r="BK136" i="5"/>
  <c r="J136" i="5"/>
  <c r="BK135" i="5"/>
  <c r="J135" i="5"/>
  <c r="BK134" i="5"/>
  <c r="J134" i="5"/>
  <c r="BK142" i="4"/>
  <c r="J142" i="4"/>
  <c r="BK140" i="4"/>
  <c r="J140" i="4"/>
  <c r="BK139" i="4"/>
  <c r="J139" i="4"/>
  <c r="BK137" i="4"/>
  <c r="J137" i="4"/>
  <c r="BK136" i="4"/>
  <c r="J136" i="4"/>
  <c r="BK134" i="4"/>
  <c r="J134" i="4"/>
  <c r="J171" i="3"/>
  <c r="BK169" i="3"/>
  <c r="BK168" i="3"/>
  <c r="BK167" i="3"/>
  <c r="J165" i="3"/>
  <c r="BK164" i="3"/>
  <c r="BK163" i="3"/>
  <c r="J162" i="3"/>
  <c r="BK161" i="3"/>
  <c r="BK160" i="3"/>
  <c r="J159" i="3"/>
  <c r="BK158" i="3"/>
  <c r="J158" i="3"/>
  <c r="J157" i="3"/>
  <c r="J155" i="3"/>
  <c r="BK154" i="3"/>
  <c r="BK153" i="3"/>
  <c r="BK152" i="3"/>
  <c r="J150" i="3"/>
  <c r="BK148" i="3"/>
  <c r="J147" i="3"/>
  <c r="J145" i="3"/>
  <c r="BK144" i="3"/>
  <c r="BK143" i="3"/>
  <c r="BK142" i="3"/>
  <c r="BK141" i="3"/>
  <c r="J140" i="3"/>
  <c r="BK139" i="3"/>
  <c r="J139" i="3"/>
  <c r="BK138" i="3"/>
  <c r="BK137" i="3"/>
  <c r="J168" i="2"/>
  <c r="J166" i="2"/>
  <c r="J165" i="2"/>
  <c r="J164" i="2"/>
  <c r="BK162" i="2"/>
  <c r="BK161" i="2"/>
  <c r="BK160" i="2"/>
  <c r="J159" i="2"/>
  <c r="BK158" i="2"/>
  <c r="BK157" i="2"/>
  <c r="BK156" i="2"/>
  <c r="BK155" i="2"/>
  <c r="BK153" i="2"/>
  <c r="J153" i="2"/>
  <c r="BK152" i="2"/>
  <c r="BK151" i="2"/>
  <c r="J151" i="2"/>
  <c r="BK150" i="2"/>
  <c r="BK148" i="2"/>
  <c r="J146" i="2"/>
  <c r="BK145" i="2"/>
  <c r="J143" i="2"/>
  <c r="BK142" i="2"/>
  <c r="J141" i="2"/>
  <c r="BK140" i="2"/>
  <c r="J139" i="2"/>
  <c r="BK138" i="2"/>
  <c r="BK137" i="2"/>
  <c r="AS94" i="1"/>
  <c r="J157" i="6"/>
  <c r="BK136" i="2" l="1"/>
  <c r="J136" i="2" s="1"/>
  <c r="J98" i="2" s="1"/>
  <c r="P136" i="2"/>
  <c r="T136" i="2"/>
  <c r="P144" i="2"/>
  <c r="T144" i="2"/>
  <c r="BK149" i="2"/>
  <c r="J149" i="2" s="1"/>
  <c r="J101" i="2" s="1"/>
  <c r="R149" i="2"/>
  <c r="T149" i="2"/>
  <c r="P154" i="2"/>
  <c r="R154" i="2"/>
  <c r="BK163" i="2"/>
  <c r="J163" i="2" s="1"/>
  <c r="J103" i="2" s="1"/>
  <c r="P163" i="2"/>
  <c r="T163" i="2"/>
  <c r="BK136" i="3"/>
  <c r="J136" i="3" s="1"/>
  <c r="J98" i="3" s="1"/>
  <c r="P136" i="3"/>
  <c r="T136" i="3"/>
  <c r="BK146" i="3"/>
  <c r="J146" i="3" s="1"/>
  <c r="J99" i="3" s="1"/>
  <c r="P146" i="3"/>
  <c r="R146" i="3"/>
  <c r="T146" i="3"/>
  <c r="BK151" i="3"/>
  <c r="J151" i="3" s="1"/>
  <c r="J101" i="3" s="1"/>
  <c r="P151" i="3"/>
  <c r="R151" i="3"/>
  <c r="T151" i="3"/>
  <c r="BK156" i="3"/>
  <c r="J156" i="3" s="1"/>
  <c r="J102" i="3" s="1"/>
  <c r="P156" i="3"/>
  <c r="R156" i="3"/>
  <c r="T156" i="3"/>
  <c r="BK166" i="3"/>
  <c r="J166" i="3" s="1"/>
  <c r="J103" i="3" s="1"/>
  <c r="P166" i="3"/>
  <c r="R166" i="3"/>
  <c r="T166" i="3"/>
  <c r="BK135" i="4"/>
  <c r="J135" i="4" s="1"/>
  <c r="J99" i="4" s="1"/>
  <c r="P135" i="4"/>
  <c r="R135" i="4"/>
  <c r="T135" i="4"/>
  <c r="T132" i="4" s="1"/>
  <c r="T131" i="4" s="1"/>
  <c r="BK138" i="4"/>
  <c r="J138" i="4"/>
  <c r="J100" i="4" s="1"/>
  <c r="P138" i="4"/>
  <c r="P132" i="4" s="1"/>
  <c r="P131" i="4" s="1"/>
  <c r="AU97" i="1" s="1"/>
  <c r="R138" i="4"/>
  <c r="R132" i="4" s="1"/>
  <c r="R131" i="4" s="1"/>
  <c r="T138" i="4"/>
  <c r="BK133" i="5"/>
  <c r="J133" i="5"/>
  <c r="J98" i="5" s="1"/>
  <c r="P133" i="5"/>
  <c r="R133" i="5"/>
  <c r="T133" i="5"/>
  <c r="BK138" i="5"/>
  <c r="J138" i="5" s="1"/>
  <c r="J99" i="5" s="1"/>
  <c r="P138" i="5"/>
  <c r="R138" i="5"/>
  <c r="T138" i="5"/>
  <c r="BK144" i="5"/>
  <c r="J144" i="5" s="1"/>
  <c r="J100" i="5" s="1"/>
  <c r="P144" i="5"/>
  <c r="R144" i="5"/>
  <c r="T144" i="5"/>
  <c r="BK137" i="6"/>
  <c r="P137" i="6"/>
  <c r="T137" i="6"/>
  <c r="BK143" i="6"/>
  <c r="J143" i="6" s="1"/>
  <c r="J100" i="6" s="1"/>
  <c r="R136" i="2"/>
  <c r="BK144" i="2"/>
  <c r="J144" i="2" s="1"/>
  <c r="J99" i="2" s="1"/>
  <c r="R144" i="2"/>
  <c r="P149" i="2"/>
  <c r="BK154" i="2"/>
  <c r="J154" i="2"/>
  <c r="J102" i="2" s="1"/>
  <c r="T154" i="2"/>
  <c r="R163" i="2"/>
  <c r="R136" i="3"/>
  <c r="R135" i="3" s="1"/>
  <c r="R134" i="3" s="1"/>
  <c r="R137" i="6"/>
  <c r="P143" i="6"/>
  <c r="R143" i="6"/>
  <c r="T143" i="6"/>
  <c r="BK150" i="6"/>
  <c r="J150" i="6"/>
  <c r="J103" i="6" s="1"/>
  <c r="P150" i="6"/>
  <c r="R150" i="6"/>
  <c r="T150" i="6"/>
  <c r="BK154" i="6"/>
  <c r="J154" i="6"/>
  <c r="J104" i="6" s="1"/>
  <c r="P154" i="6"/>
  <c r="R154" i="6"/>
  <c r="T154" i="6"/>
  <c r="BK158" i="6"/>
  <c r="J158" i="6" s="1"/>
  <c r="J105" i="6" s="1"/>
  <c r="P158" i="6"/>
  <c r="R158" i="6"/>
  <c r="T158" i="6"/>
  <c r="E85" i="2"/>
  <c r="J89" i="2"/>
  <c r="J91" i="2"/>
  <c r="F92" i="2"/>
  <c r="BF137" i="2"/>
  <c r="BF138" i="2"/>
  <c r="BF139" i="2"/>
  <c r="BF140" i="2"/>
  <c r="BF141" i="2"/>
  <c r="BF143" i="2"/>
  <c r="BF145" i="2"/>
  <c r="BF146" i="2"/>
  <c r="BF148" i="2"/>
  <c r="BF151" i="2"/>
  <c r="BF153" i="2"/>
  <c r="BF155" i="2"/>
  <c r="BF157" i="2"/>
  <c r="BF158" i="2"/>
  <c r="BF159" i="2"/>
  <c r="BF160" i="2"/>
  <c r="BF161" i="2"/>
  <c r="BF164" i="2"/>
  <c r="BF166" i="2"/>
  <c r="BF168" i="2"/>
  <c r="BK167" i="2"/>
  <c r="J167" i="2"/>
  <c r="J104" i="2" s="1"/>
  <c r="J91" i="3"/>
  <c r="J92" i="3"/>
  <c r="E124" i="3"/>
  <c r="J128" i="3"/>
  <c r="F131" i="3"/>
  <c r="BF137" i="3"/>
  <c r="BF138" i="3"/>
  <c r="BF139" i="3"/>
  <c r="BF140" i="3"/>
  <c r="BF141" i="3"/>
  <c r="BF142" i="3"/>
  <c r="BF143" i="3"/>
  <c r="BF147" i="3"/>
  <c r="BF150" i="3"/>
  <c r="BF152" i="3"/>
  <c r="BF153" i="3"/>
  <c r="BF154" i="3"/>
  <c r="BF158" i="3"/>
  <c r="BF159" i="3"/>
  <c r="BF160" i="3"/>
  <c r="BF162" i="3"/>
  <c r="BF163" i="3"/>
  <c r="BF164" i="3"/>
  <c r="BF165" i="3"/>
  <c r="BF167" i="3"/>
  <c r="BF168" i="3"/>
  <c r="BF169" i="3"/>
  <c r="BF171" i="3"/>
  <c r="BK149" i="3"/>
  <c r="J149" i="3"/>
  <c r="J100" i="3" s="1"/>
  <c r="BK170" i="3"/>
  <c r="J170" i="3" s="1"/>
  <c r="J104" i="3" s="1"/>
  <c r="E85" i="4"/>
  <c r="J89" i="4"/>
  <c r="J91" i="4"/>
  <c r="F92" i="4"/>
  <c r="J92" i="4"/>
  <c r="BF134" i="4"/>
  <c r="BF136" i="4"/>
  <c r="BF137" i="4"/>
  <c r="BF139" i="4"/>
  <c r="BF140" i="4"/>
  <c r="BF142" i="4"/>
  <c r="BK133" i="4"/>
  <c r="J133" i="4" s="1"/>
  <c r="J98" i="4" s="1"/>
  <c r="BK141" i="4"/>
  <c r="J141" i="4"/>
  <c r="J101" i="4" s="1"/>
  <c r="E85" i="5"/>
  <c r="J89" i="5"/>
  <c r="J91" i="5"/>
  <c r="F92" i="5"/>
  <c r="J92" i="5"/>
  <c r="BF134" i="5"/>
  <c r="BF135" i="5"/>
  <c r="BF136" i="5"/>
  <c r="BF137" i="5"/>
  <c r="BF139" i="5"/>
  <c r="BF140" i="5"/>
  <c r="BF141" i="5"/>
  <c r="BF142" i="5"/>
  <c r="BF143" i="5"/>
  <c r="BF145" i="5"/>
  <c r="BF146" i="5"/>
  <c r="BF147" i="5"/>
  <c r="BF149" i="5"/>
  <c r="BK148" i="5"/>
  <c r="J148" i="5" s="1"/>
  <c r="J101" i="5" s="1"/>
  <c r="E85" i="6"/>
  <c r="J89" i="6"/>
  <c r="J91" i="6"/>
  <c r="F92" i="6"/>
  <c r="J92" i="6"/>
  <c r="BF138" i="6"/>
  <c r="BF139" i="6"/>
  <c r="BF140" i="6"/>
  <c r="BF142" i="6"/>
  <c r="BF144" i="6"/>
  <c r="BF145" i="6"/>
  <c r="BF146" i="6"/>
  <c r="BF148" i="6"/>
  <c r="BF151" i="6"/>
  <c r="BF152" i="6"/>
  <c r="BF153" i="6"/>
  <c r="BF155" i="6"/>
  <c r="BF157" i="6"/>
  <c r="BF159" i="6"/>
  <c r="BF161" i="6"/>
  <c r="J92" i="2"/>
  <c r="BF142" i="2"/>
  <c r="BF150" i="2"/>
  <c r="BF152" i="2"/>
  <c r="BF156" i="2"/>
  <c r="BF162" i="2"/>
  <c r="BF165" i="2"/>
  <c r="BK147" i="2"/>
  <c r="J147" i="2"/>
  <c r="J100" i="2"/>
  <c r="BF144" i="3"/>
  <c r="BF145" i="3"/>
  <c r="BF148" i="3"/>
  <c r="BF155" i="3"/>
  <c r="BF157" i="3"/>
  <c r="BF161" i="3"/>
  <c r="BF156" i="6"/>
  <c r="BF160" i="6"/>
  <c r="BK141" i="6"/>
  <c r="J141" i="6"/>
  <c r="J99" i="6"/>
  <c r="BK147" i="6"/>
  <c r="J147" i="6"/>
  <c r="J101" i="6" s="1"/>
  <c r="F38" i="6"/>
  <c r="BC99" i="1" s="1"/>
  <c r="F38" i="2"/>
  <c r="BC95" i="1" s="1"/>
  <c r="J35" i="3"/>
  <c r="AV96" i="1" s="1"/>
  <c r="F37" i="4"/>
  <c r="BB97" i="1" s="1"/>
  <c r="F39" i="4"/>
  <c r="BD97" i="1" s="1"/>
  <c r="F35" i="5"/>
  <c r="AZ98" i="1" s="1"/>
  <c r="F38" i="5"/>
  <c r="BC98" i="1" s="1"/>
  <c r="J35" i="2"/>
  <c r="AV95" i="1" s="1"/>
  <c r="F35" i="3"/>
  <c r="AZ96" i="1" s="1"/>
  <c r="J35" i="6"/>
  <c r="AV99" i="1" s="1"/>
  <c r="F35" i="6"/>
  <c r="AZ99" i="1" s="1"/>
  <c r="F39" i="3"/>
  <c r="BD96" i="1" s="1"/>
  <c r="F35" i="4"/>
  <c r="AZ97" i="1" s="1"/>
  <c r="F37" i="5"/>
  <c r="BB98" i="1" s="1"/>
  <c r="F39" i="5"/>
  <c r="BD98" i="1" s="1"/>
  <c r="F39" i="6"/>
  <c r="BD99" i="1" s="1"/>
  <c r="F37" i="2"/>
  <c r="BB95" i="1" s="1"/>
  <c r="F38" i="3"/>
  <c r="BC96" i="1" s="1"/>
  <c r="F35" i="2"/>
  <c r="AZ95" i="1" s="1"/>
  <c r="F37" i="3"/>
  <c r="BB96" i="1" s="1"/>
  <c r="J35" i="4"/>
  <c r="AV97" i="1" s="1"/>
  <c r="F38" i="4"/>
  <c r="BC97" i="1" s="1"/>
  <c r="J35" i="5"/>
  <c r="AV98" i="1" s="1"/>
  <c r="F39" i="2"/>
  <c r="BD95" i="1" s="1"/>
  <c r="F37" i="6"/>
  <c r="BB99" i="1" s="1"/>
  <c r="P136" i="6" l="1"/>
  <c r="R132" i="5"/>
  <c r="R131" i="5"/>
  <c r="P132" i="5"/>
  <c r="P131" i="5"/>
  <c r="AU98" i="1"/>
  <c r="P135" i="3"/>
  <c r="P134" i="3"/>
  <c r="AU96" i="1"/>
  <c r="T135" i="2"/>
  <c r="T134" i="2" s="1"/>
  <c r="T149" i="6"/>
  <c r="P149" i="6"/>
  <c r="P135" i="2"/>
  <c r="P134" i="2" s="1"/>
  <c r="AU95" i="1" s="1"/>
  <c r="R149" i="6"/>
  <c r="R136" i="6"/>
  <c r="R135" i="6" s="1"/>
  <c r="R135" i="2"/>
  <c r="R134" i="2" s="1"/>
  <c r="T136" i="6"/>
  <c r="T135" i="6" s="1"/>
  <c r="BK136" i="6"/>
  <c r="T132" i="5"/>
  <c r="T131" i="5"/>
  <c r="T135" i="3"/>
  <c r="T134" i="3"/>
  <c r="BK135" i="2"/>
  <c r="J135" i="2"/>
  <c r="J97" i="2" s="1"/>
  <c r="BK135" i="3"/>
  <c r="J135" i="3" s="1"/>
  <c r="J97" i="3" s="1"/>
  <c r="BK132" i="4"/>
  <c r="J132" i="4"/>
  <c r="J97" i="4" s="1"/>
  <c r="BK132" i="5"/>
  <c r="J132" i="5" s="1"/>
  <c r="J97" i="5" s="1"/>
  <c r="J137" i="6"/>
  <c r="J98" i="6"/>
  <c r="BK149" i="6"/>
  <c r="J149" i="6"/>
  <c r="J102" i="6" s="1"/>
  <c r="BB94" i="1"/>
  <c r="AX94" i="1" s="1"/>
  <c r="AZ94" i="1"/>
  <c r="W29" i="1" s="1"/>
  <c r="BC94" i="1"/>
  <c r="W32" i="1" s="1"/>
  <c r="BD94" i="1"/>
  <c r="W33" i="1" s="1"/>
  <c r="BK135" i="6" l="1"/>
  <c r="J135" i="6" s="1"/>
  <c r="J96" i="6" s="1"/>
  <c r="P135" i="6"/>
  <c r="AU99" i="1"/>
  <c r="BK134" i="3"/>
  <c r="J134" i="3"/>
  <c r="J96" i="3" s="1"/>
  <c r="J30" i="3" s="1"/>
  <c r="BK131" i="4"/>
  <c r="J131" i="4"/>
  <c r="J96" i="4" s="1"/>
  <c r="BK131" i="5"/>
  <c r="J131" i="5" s="1"/>
  <c r="J96" i="5" s="1"/>
  <c r="J136" i="6"/>
  <c r="J97" i="6"/>
  <c r="BK134" i="2"/>
  <c r="J134" i="2"/>
  <c r="J96" i="2" s="1"/>
  <c r="AV94" i="1"/>
  <c r="AK29" i="1" s="1"/>
  <c r="AY94" i="1"/>
  <c r="W31" i="1"/>
  <c r="AU94" i="1"/>
  <c r="J30" i="2" l="1"/>
  <c r="J30" i="4"/>
  <c r="J30" i="5"/>
  <c r="J30" i="6"/>
  <c r="J113" i="3"/>
  <c r="J107" i="3" s="1"/>
  <c r="J31" i="3" s="1"/>
  <c r="J32" i="3" s="1"/>
  <c r="AG96" i="1" s="1"/>
  <c r="BF113" i="3" l="1"/>
  <c r="J113" i="2"/>
  <c r="J107" i="2"/>
  <c r="J31" i="2" s="1"/>
  <c r="J32" i="2" s="1"/>
  <c r="AG95" i="1" s="1"/>
  <c r="J110" i="4"/>
  <c r="J104" i="4" s="1"/>
  <c r="J31" i="4" s="1"/>
  <c r="J32" i="4" s="1"/>
  <c r="AG97" i="1" s="1"/>
  <c r="J114" i="6"/>
  <c r="J108" i="6"/>
  <c r="J31" i="6" s="1"/>
  <c r="J32" i="6" s="1"/>
  <c r="AG99" i="1" s="1"/>
  <c r="J115" i="3"/>
  <c r="J110" i="5"/>
  <c r="J104" i="5"/>
  <c r="J31" i="5" s="1"/>
  <c r="J32" i="5" s="1"/>
  <c r="AG98" i="1" s="1"/>
  <c r="J36" i="3"/>
  <c r="AW96" i="1" s="1"/>
  <c r="AT96" i="1" s="1"/>
  <c r="J41" i="3" l="1"/>
  <c r="BF110" i="4"/>
  <c r="BF110" i="5"/>
  <c r="BF114" i="6"/>
  <c r="BF113" i="2"/>
  <c r="AN96" i="1"/>
  <c r="J112" i="5"/>
  <c r="J112" i="4"/>
  <c r="J36" i="4"/>
  <c r="AW97" i="1"/>
  <c r="AT97" i="1" s="1"/>
  <c r="J36" i="6"/>
  <c r="AW99" i="1" s="1"/>
  <c r="AT99" i="1" s="1"/>
  <c r="F36" i="3"/>
  <c r="BA96" i="1"/>
  <c r="J115" i="2"/>
  <c r="J116" i="6"/>
  <c r="J36" i="5"/>
  <c r="AW98" i="1"/>
  <c r="AT98" i="1" s="1"/>
  <c r="AG94" i="1"/>
  <c r="AK26" i="1" s="1"/>
  <c r="J36" i="2"/>
  <c r="AW95" i="1" s="1"/>
  <c r="AT95" i="1" s="1"/>
  <c r="J41" i="4" l="1"/>
  <c r="J41" i="5"/>
  <c r="J41" i="6"/>
  <c r="J41" i="2"/>
  <c r="AN95" i="1"/>
  <c r="AN97" i="1"/>
  <c r="AN99" i="1"/>
  <c r="AN98" i="1"/>
  <c r="F36" i="2"/>
  <c r="BA95" i="1" s="1"/>
  <c r="F36" i="4"/>
  <c r="BA97" i="1" s="1"/>
  <c r="F36" i="6"/>
  <c r="BA99" i="1" s="1"/>
  <c r="F36" i="5"/>
  <c r="BA98" i="1" s="1"/>
  <c r="BA94" i="1" l="1"/>
  <c r="W30" i="1" s="1"/>
  <c r="AW94" i="1" l="1"/>
  <c r="AK30" i="1"/>
  <c r="AK35" i="1" s="1"/>
  <c r="AT94" i="1" l="1"/>
  <c r="AN94" i="1"/>
</calcChain>
</file>

<file path=xl/sharedStrings.xml><?xml version="1.0" encoding="utf-8"?>
<sst xmlns="http://schemas.openxmlformats.org/spreadsheetml/2006/main" count="2381" uniqueCount="392">
  <si>
    <t>Export Komplet</t>
  </si>
  <si>
    <t/>
  </si>
  <si>
    <t>2.0</t>
  </si>
  <si>
    <t>False</t>
  </si>
  <si>
    <t>{09a05ae4-7d74-498e-91eb-634df4f2d4f0}</t>
  </si>
  <si>
    <t>&gt;&gt;  skryté stĺpce  &lt;&lt;</t>
  </si>
  <si>
    <t>0,001</t>
  </si>
  <si>
    <t>20</t>
  </si>
  <si>
    <t>REKAPITULÁCIA STAVBY</t>
  </si>
  <si>
    <t>v ---  nižšie sa nachádzajú doplnkové a pomocné údaje k zostavám  --- v</t>
  </si>
  <si>
    <t>Návod na vyplnenie</t>
  </si>
  <si>
    <t>Kód:</t>
  </si>
  <si>
    <t>14919</t>
  </si>
  <si>
    <t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</si>
  <si>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</si>
  <si>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JKSO:</t>
  </si>
  <si>
    <t>KS:</t>
  </si>
  <si>
    <t>Miesto:</t>
  </si>
  <si>
    <t xml:space="preserve">Trebišov </t>
  </si>
  <si>
    <t>Dátum:</t>
  </si>
  <si>
    <t>10. 2. 2021</t>
  </si>
  <si>
    <t>Objednávateľ:</t>
  </si>
  <si>
    <t>IČO:</t>
  </si>
  <si>
    <t xml:space="preserve">Mesto Trebišov </t>
  </si>
  <si>
    <t>IČ DPH:</t>
  </si>
  <si>
    <t>Zhotoviteľ:</t>
  </si>
  <si>
    <t>Vyplň údaj</t>
  </si>
  <si>
    <t>Projektant:</t>
  </si>
  <si>
    <t xml:space="preserve"> 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</si>
  <si>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</si>
  <si>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</si>
  <si>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</si>
  <si>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</si>
  <si>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</si>
  <si>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</si>
  <si>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</si>
  <si>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</si>
  <si>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</si>
  <si>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</si>
  <si>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</si>
  <si>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</si>
  <si>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</si>
  <si>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</si>
  <si>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</si>
  <si>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</si>
  <si>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</si>
  <si>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</si>
  <si>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</si>
  <si>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</si>
  <si>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</si>
  <si>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</si>
  <si>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</si>
  <si>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</si>
  <si>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</si>
  <si>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</si>
  <si>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</si>
  <si>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</si>
  <si>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</si>
  <si>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</si>
  <si>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</si>
  <si>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</si>
  <si>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</si>
  <si>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</si>
  <si>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</si>
  <si>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</si>
  <si>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</si>
  <si>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</si>
  <si>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</si>
  <si>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</si>
  <si>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</si>
  <si>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</si>
  <si>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</si>
  <si>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</si>
  <si>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</si>
  <si>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</si>
  <si>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</si>
  <si>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</si>
  <si>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</si>
  <si>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01</t>
  </si>
  <si>
    <t>SO 01 Ihrisko pre kategoriu U10, U11</t>
  </si>
  <si>
    <t>STA</t>
  </si>
  <si>
    <t>1</t>
  </si>
  <si>
    <t>{781bd69c-a703-4889-9ca2-300c530124ef}</t>
  </si>
  <si>
    <t>02</t>
  </si>
  <si>
    <t>SO 02 Ihrisko pre kategoriu U8, U9</t>
  </si>
  <si>
    <t>{553778c6-0cb3-4784-898b-f661c69533f8}</t>
  </si>
  <si>
    <t>04</t>
  </si>
  <si>
    <t xml:space="preserve">SO 04 Asfaltove ihrisko pre skaterov </t>
  </si>
  <si>
    <t>{e4222abd-4864-4a7b-8e29-45cfdf1877a1}</t>
  </si>
  <si>
    <t>05</t>
  </si>
  <si>
    <t xml:space="preserve">SO 05 Príjazdová komunikácia </t>
  </si>
  <si>
    <t>{6a93dfc6-05a9-445d-b687-ae50931a41ec}</t>
  </si>
  <si>
    <t>08</t>
  </si>
  <si>
    <t xml:space="preserve">SO 08 Oporný murik, múrik na sedenie a schody </t>
  </si>
  <si>
    <t>{d5481240-6719-43e1-99ed-054d03f68b68}</t>
  </si>
  <si>
    <t>KRYCÍ LIST ROZPOČTU</t>
  </si>
  <si>
    <t>Objekt:</t>
  </si>
  <si>
    <t>01 - SO 01 Ihrisko pre kategoriu U10, U11</t>
  </si>
  <si>
    <t>Náklady z rozpočtu</t>
  </si>
  <si>
    <t>Ostatné náklady</t>
  </si>
  <si>
    <t>REKAPITULÁCIA ROZPOČTU</t>
  </si>
  <si>
    <t>Kód dielu - Popis</t>
  </si>
  <si>
    <t>Cena celkom [EUR]</t>
  </si>
  <si>
    <t>1) Náklady z rozpočtu</t>
  </si>
  <si>
    <t>-1</t>
  </si>
  <si>
    <t>HSV - Práce a dodávky HSV</t>
  </si>
  <si>
    <t xml:space="preserve">    1 - Zemné práce</t>
  </si>
  <si>
    <t xml:space="preserve">    2 - Zakladanie</t>
  </si>
  <si>
    <t xml:space="preserve">    4 - Vodorovné konštrukcie</t>
  </si>
  <si>
    <t xml:space="preserve">    5 - Komunikácie</t>
  </si>
  <si>
    <t xml:space="preserve">    8 - Rúrové vedenie</t>
  </si>
  <si>
    <t xml:space="preserve">    9 - Ostatné konštrukcie a práce-búranie</t>
  </si>
  <si>
    <t xml:space="preserve">    99 - Presun hmôt HSV</t>
  </si>
  <si>
    <t>2) Ostatné náklady</t>
  </si>
  <si>
    <t>Zariad. staveniska</t>
  </si>
  <si>
    <t>VRN</t>
  </si>
  <si>
    <t>2</t>
  </si>
  <si>
    <t>Mimostav. doprava</t>
  </si>
  <si>
    <t>Územné vplyvy</t>
  </si>
  <si>
    <t>Prevádzkové vplyvy</t>
  </si>
  <si>
    <t>Ostatné</t>
  </si>
  <si>
    <t>Kompletačná činnosť</t>
  </si>
  <si>
    <t>KOMPLETACNA</t>
  </si>
  <si>
    <t>Celkové náklady za stavbu 1) + 2)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</si>
  <si>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</si>
  <si>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</si>
  <si>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</si>
  <si>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</si>
  <si>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</si>
  <si>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</si>
  <si>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</si>
  <si>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</si>
  <si>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</si>
  <si>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</si>
  <si>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</si>
  <si>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</si>
  <si>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</si>
  <si>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</si>
  <si>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</si>
  <si>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</si>
  <si>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</si>
  <si>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122201102.S</t>
  </si>
  <si>
    <t>Odkopávka a prekopávka nezapažená v hornine 3, nad 100 do 1000 m3</t>
  </si>
  <si>
    <t>m3</t>
  </si>
  <si>
    <t>4</t>
  </si>
  <si>
    <t>1984580692</t>
  </si>
  <si>
    <t>122201109.S</t>
  </si>
  <si>
    <t>Odkopávky a prekopávky nezapažené. Príplatok k cenám za lepivosť horniny 3</t>
  </si>
  <si>
    <t>110378857</t>
  </si>
  <si>
    <t>3</t>
  </si>
  <si>
    <t>132203302.S</t>
  </si>
  <si>
    <t>Výkop ryhy pre dreny zberné aj zvodné hĺbky do 1, 3m horn.3</t>
  </si>
  <si>
    <t>m</t>
  </si>
  <si>
    <t>-960865757</t>
  </si>
  <si>
    <t>162501102.S</t>
  </si>
  <si>
    <t>Vodorovné premiestnenie výkopku po spevnenej ceste z horniny tr.1-4, do 100 m3 na vzdialenosť do 3000 m</t>
  </si>
  <si>
    <t>-810408578</t>
  </si>
  <si>
    <t>5</t>
  </si>
  <si>
    <t>174203301.S</t>
  </si>
  <si>
    <t>Zásyp pre drény zberné a zvodné hĺbky do 1, 30 m</t>
  </si>
  <si>
    <t>-1662626717</t>
  </si>
  <si>
    <t>6</t>
  </si>
  <si>
    <t>181101102.S</t>
  </si>
  <si>
    <t>Úprava pláne v zárezoch v hornine 1-4 so zhutnením</t>
  </si>
  <si>
    <t>m2</t>
  </si>
  <si>
    <t>744521960</t>
  </si>
  <si>
    <t>7</t>
  </si>
  <si>
    <t>182301131.S</t>
  </si>
  <si>
    <t>Rozprestretie ornice na svahu so sklonom nad 1:5, plocha nad 500 m2, hr.do 100 mm</t>
  </si>
  <si>
    <t>-1390637714</t>
  </si>
  <si>
    <t>Zakladanie</t>
  </si>
  <si>
    <t>8</t>
  </si>
  <si>
    <t>212971111.S</t>
  </si>
  <si>
    <t>Opláštenie drenážnych rúr filtračnou textíliou DN 65</t>
  </si>
  <si>
    <t>-442252797</t>
  </si>
  <si>
    <t>9</t>
  </si>
  <si>
    <t>212971112.S</t>
  </si>
  <si>
    <t>Opláštenie drenážnych rúr filtračnou textíliou DN 100</t>
  </si>
  <si>
    <t>-574002394</t>
  </si>
  <si>
    <t>Vodorovné konštrukcie</t>
  </si>
  <si>
    <t>10</t>
  </si>
  <si>
    <t>451538111.S</t>
  </si>
  <si>
    <t>Dno ryhy pod drenážne potrubie spevnené štrkom drveným hr. do 150 mm</t>
  </si>
  <si>
    <t>664873262</t>
  </si>
  <si>
    <t>Komunikácie</t>
  </si>
  <si>
    <t>11</t>
  </si>
  <si>
    <t>564521111.S</t>
  </si>
  <si>
    <t>Zhotovenie podsypu alebo podkladu zo sypaniny, po zhutnení hr. 50 mm</t>
  </si>
  <si>
    <t>1675932660</t>
  </si>
  <si>
    <t>12</t>
  </si>
  <si>
    <t>M</t>
  </si>
  <si>
    <t>581530000900.S</t>
  </si>
  <si>
    <t>Piesok kremičitý podiel kremeňa 98%, frakcia 0,1-0,2 mm, balenie 25kg</t>
  </si>
  <si>
    <t>bal</t>
  </si>
  <si>
    <t>-857830156</t>
  </si>
  <si>
    <t>13</t>
  </si>
  <si>
    <t>564750111.S</t>
  </si>
  <si>
    <t>Podklad alebo kryt z kameniva hrubého drveného veľ. 8-16 mm s rozprestretím a zhutnením hr. 150 mm</t>
  </si>
  <si>
    <t>292209721</t>
  </si>
  <si>
    <t>14</t>
  </si>
  <si>
    <t>564811111.S</t>
  </si>
  <si>
    <t>Podklad zo štrkodrviny s rozprestretím a zhutnením, po zhutnení hr. 50 mm</t>
  </si>
  <si>
    <t>-1097514564</t>
  </si>
  <si>
    <t>Rúrové vedenie</t>
  </si>
  <si>
    <t>15</t>
  </si>
  <si>
    <t>871218113.S</t>
  </si>
  <si>
    <t>Ukladanie drenážneho potrubia do pripravenej ryhy z flexibilného PVC priemeru do 65 mm</t>
  </si>
  <si>
    <t>1915726469</t>
  </si>
  <si>
    <t>16</t>
  </si>
  <si>
    <t>286110014800.S</t>
  </si>
  <si>
    <t>Flexibilná drenážna PVC-U rúra DN 65, perforovaná</t>
  </si>
  <si>
    <t>-434979462</t>
  </si>
  <si>
    <t>17</t>
  </si>
  <si>
    <t>286520033900.S</t>
  </si>
  <si>
    <t>Odbočka PVC pre drenážne rúry DN 65/65/45°</t>
  </si>
  <si>
    <t>ks</t>
  </si>
  <si>
    <t>-652091693</t>
  </si>
  <si>
    <t>18</t>
  </si>
  <si>
    <t>286520001000.S</t>
  </si>
  <si>
    <t>Drenážny PVC oblúk DN 65/90°</t>
  </si>
  <si>
    <t>871394365</t>
  </si>
  <si>
    <t>19</t>
  </si>
  <si>
    <t>286520017300.S</t>
  </si>
  <si>
    <t>Zátka PVC pre drenážne rúry DN 65</t>
  </si>
  <si>
    <t>-1055408831</t>
  </si>
  <si>
    <t>871228111.S</t>
  </si>
  <si>
    <t>Ukladanie drenážneho potrubia do pripravenej ryhy z tvrdého PVC priemeru nad 90 do 150 mm</t>
  </si>
  <si>
    <t>787875661</t>
  </si>
  <si>
    <t>21</t>
  </si>
  <si>
    <t>286110015000.S</t>
  </si>
  <si>
    <t>Flexibilná drenážna PVC-U rúra DN 100, perforovaná</t>
  </si>
  <si>
    <t>-9106718</t>
  </si>
  <si>
    <t>22</t>
  </si>
  <si>
    <t>286520034100.S</t>
  </si>
  <si>
    <t>Odbočka PVC pre drenážne rúry DN 100/65/45°</t>
  </si>
  <si>
    <t>821097288</t>
  </si>
  <si>
    <t>Ostatné konštrukcie a práce-búranie</t>
  </si>
  <si>
    <t>23</t>
  </si>
  <si>
    <t>916561112.S</t>
  </si>
  <si>
    <t>Osadenie záhonového alebo parkového obrubníka betón., do lôžka z bet. pros. tr. C 16/20 s bočnou oporou</t>
  </si>
  <si>
    <t>1367188486</t>
  </si>
  <si>
    <t>24</t>
  </si>
  <si>
    <t>592170002000.S</t>
  </si>
  <si>
    <t>Obrubník záhradný, lxšxv 500x50x150 mm, prírodný</t>
  </si>
  <si>
    <t>-94335313</t>
  </si>
  <si>
    <t>25</t>
  </si>
  <si>
    <t>918101112.S</t>
  </si>
  <si>
    <t>Lôžko pod obrubníky, krajníky alebo obruby z dlažobných kociek z betónu prostého tr. C 16/20</t>
  </si>
  <si>
    <t>-1049333417</t>
  </si>
  <si>
    <t>99</t>
  </si>
  <si>
    <t>Presun hmôt HSV</t>
  </si>
  <si>
    <t>26</t>
  </si>
  <si>
    <t>998222012.S</t>
  </si>
  <si>
    <t>Presun hmôt na spevnených plochách s krytom z kameniva (8233, 8235) pre akékoľvek dľžky</t>
  </si>
  <si>
    <t>t</t>
  </si>
  <si>
    <t>1896260340</t>
  </si>
  <si>
    <t>02 - SO 02 Ihrisko pre kategoriu U8, U9</t>
  </si>
  <si>
    <t>133201101.S</t>
  </si>
  <si>
    <t>Výkop šachty zapaženej, hornina 3 do 100 m3</t>
  </si>
  <si>
    <t>1721575971</t>
  </si>
  <si>
    <t>133201109.S</t>
  </si>
  <si>
    <t>Príplatok k cenám za lepivosť pri hĺbení šachiet zapažených i nezapažených v hornine 3</t>
  </si>
  <si>
    <t>644847812</t>
  </si>
  <si>
    <t>-2097411641</t>
  </si>
  <si>
    <t>895211141.S</t>
  </si>
  <si>
    <t>Drenážna šachta typová kontrolná z betónových dielcov, 2000/2000/1200</t>
  </si>
  <si>
    <t>-222808511</t>
  </si>
  <si>
    <t>27</t>
  </si>
  <si>
    <t>28</t>
  </si>
  <si>
    <t>29</t>
  </si>
  <si>
    <t xml:space="preserve">04 - SO 04 Asfaltove ihrisko pre skaterov </t>
  </si>
  <si>
    <t>113153310.S</t>
  </si>
  <si>
    <t>Frézovanie asf. podkladu alebo krytu s prek., plochy cez 1000 do 10000 m2, pruh š. do 1 m, hr. 50 mm  0,127 t</t>
  </si>
  <si>
    <t>-858754245</t>
  </si>
  <si>
    <t>573231111.S</t>
  </si>
  <si>
    <t>Postrek asfaltový spojovací bez posypu kamenivom z cestnej emulzie v množstve 0,80 kg/m2</t>
  </si>
  <si>
    <t>1231336257</t>
  </si>
  <si>
    <t>577134241.S</t>
  </si>
  <si>
    <t>Asfaltový betón vrstva obrusná AC 11 O v pruhu š. nad 3 m z nemodifik. asfaltu tr. II, po zhutnení hr. 40 mm</t>
  </si>
  <si>
    <t>1866110032</t>
  </si>
  <si>
    <t>979084216.S</t>
  </si>
  <si>
    <t>Vodorovná doprava vybúraných hmôt po suchu bez naloženia, ale so zložením na vzdialenosť do 5 km</t>
  </si>
  <si>
    <t>658112935</t>
  </si>
  <si>
    <t>979089212.S</t>
  </si>
  <si>
    <t>Poplatok za skladovanie - bitúmenové zmesi, uholný decht, dechtové výrobky (17 03 ), ostatné</t>
  </si>
  <si>
    <t>986124510</t>
  </si>
  <si>
    <t>998225111.S</t>
  </si>
  <si>
    <t>Presun hmôt pre pozemnú komunikáciu a letisko s krytom asfaltovým akejkoľvek dĺžky objektu</t>
  </si>
  <si>
    <t>533425565</t>
  </si>
  <si>
    <t xml:space="preserve">05 - SO 05 Príjazdová komunikácia </t>
  </si>
  <si>
    <t>122201101.S</t>
  </si>
  <si>
    <t>Odkopávka a prekopávka nezapažená v hornine 3, do 100 m3</t>
  </si>
  <si>
    <t>-1660526820</t>
  </si>
  <si>
    <t>-834608612</t>
  </si>
  <si>
    <t>1192698973</t>
  </si>
  <si>
    <t>114355166</t>
  </si>
  <si>
    <t>564730111.S</t>
  </si>
  <si>
    <t>Podklad alebo kryt z kameniva hrubého drveného veľ. 8-16 mm s rozprestretím a zhutnením hr. 100 mm</t>
  </si>
  <si>
    <t>1567469432</t>
  </si>
  <si>
    <t>564762111.S</t>
  </si>
  <si>
    <t>Podklad alebo kryt z kameniva hrubého drveného veľ. 32-63 mm (vibr.štrk) po zhut.hr. 200 mm</t>
  </si>
  <si>
    <t>516231884</t>
  </si>
  <si>
    <t>565142111.S</t>
  </si>
  <si>
    <t>Vyrovnanie povrchu doterajšieho podkladu obaľovaným kamenivom ACP hr. 60 mm</t>
  </si>
  <si>
    <t>-1393316966</t>
  </si>
  <si>
    <t>573211111.S</t>
  </si>
  <si>
    <t>Postrek asfaltový spojovací bez posypu kamenivom z asfaltu cestného v množstve 0,70 kg/m2</t>
  </si>
  <si>
    <t>-1285378061</t>
  </si>
  <si>
    <t>577144241.S</t>
  </si>
  <si>
    <t>Asfaltový betón vrstva obrusná AC 11 O v pruhu š. nad 3 m z nemodifik. asfaltu tr. II, po zhutnení hr. 50 mm</t>
  </si>
  <si>
    <t>977116509</t>
  </si>
  <si>
    <t>916361112.S</t>
  </si>
  <si>
    <t>Osadenie cestného obrubníka betónového ležatého do lôžka z betónu prostého tr. C 16/20 s bočnou oporou</t>
  </si>
  <si>
    <t>1519352356</t>
  </si>
  <si>
    <t>592170002100.S</t>
  </si>
  <si>
    <t>Obrubník cestný, lxšxv 1000x100x200 mm, skosenie 15/15 mm</t>
  </si>
  <si>
    <t>2105711722</t>
  </si>
  <si>
    <t>918101113.S</t>
  </si>
  <si>
    <t>Lôžko pod obrubníky, krajníky alebo obruby z dlažobných kociek z betónu prostého tr. C 20/25</t>
  </si>
  <si>
    <t>-1868305969</t>
  </si>
  <si>
    <t>780484174</t>
  </si>
  <si>
    <t xml:space="preserve">08 - SO 08 Oporný murik, múrik na sedenie a schody </t>
  </si>
  <si>
    <t xml:space="preserve">    3 - Zvislé a kompletné konštrukcie</t>
  </si>
  <si>
    <t xml:space="preserve">    6 - Úpravy povrchov, podlahy, osadenie</t>
  </si>
  <si>
    <t>PSV - Práce a dodávky PSV</t>
  </si>
  <si>
    <t xml:space="preserve">    766 - Konštrukcie stolárske</t>
  </si>
  <si>
    <t xml:space="preserve">    767 - Konštrukcie doplnkové kovové</t>
  </si>
  <si>
    <t xml:space="preserve">    783 - Nátery</t>
  </si>
  <si>
    <t>Zvislé a kompletné konštrukcie</t>
  </si>
  <si>
    <t>345321414.S</t>
  </si>
  <si>
    <t>Betón múrikov parapetných, atikových, schodiskových, zábradelných, železový (bez výstuže) tr. C 20/25</t>
  </si>
  <si>
    <t>-1587243722</t>
  </si>
  <si>
    <t>345351221.S</t>
  </si>
  <si>
    <t>Montáž rámového systémového debnenia ručne pre múriky parapetné, atikové a zábradlia</t>
  </si>
  <si>
    <t>592270980</t>
  </si>
  <si>
    <t>345351231.S</t>
  </si>
  <si>
    <t>Demontáž rámového systémového debnenia ručne pre múriky parapetné, atikové a zábradlia</t>
  </si>
  <si>
    <t>-2051957405</t>
  </si>
  <si>
    <t>Úpravy povrchov, podlahy, osadenie</t>
  </si>
  <si>
    <t>622460151.S</t>
  </si>
  <si>
    <t>Príprava vonkajšieho podkladu stien cementovým prednástrekom, hr. 3 mm</t>
  </si>
  <si>
    <t>1397179162</t>
  </si>
  <si>
    <t>962052211.S</t>
  </si>
  <si>
    <t>Búranie muriva alebo vybúranie otvorov plochy nad 4 m2 železobetonového nadzákladného,  -2,40000t</t>
  </si>
  <si>
    <t>272787680</t>
  </si>
  <si>
    <t>979081111.S</t>
  </si>
  <si>
    <t>Odvoz sutiny a vybúraných hmôt na skládku do 1 km</t>
  </si>
  <si>
    <t>255636684</t>
  </si>
  <si>
    <t>979081121.S</t>
  </si>
  <si>
    <t>Odvoz sutiny a vybúraných hmôt na skládku za každý ďalší 1 km</t>
  </si>
  <si>
    <t>40898426</t>
  </si>
  <si>
    <t>998011001.S</t>
  </si>
  <si>
    <t>Presun hmôt pre budovy (801, 803, 812), zvislá konštr. z tehál, tvárnic, z kovu výšky do 6 m</t>
  </si>
  <si>
    <t>299613855</t>
  </si>
  <si>
    <t>PSV</t>
  </si>
  <si>
    <t>Práce a dodávky PSV</t>
  </si>
  <si>
    <t>766</t>
  </si>
  <si>
    <t>Konštrukcie stolárske</t>
  </si>
  <si>
    <t>766411133.S</t>
  </si>
  <si>
    <t>Montáž obloženia stien, stĺpov a pilierov murikov  z tvrdého dreva, š. nad 80 do 100 mm</t>
  </si>
  <si>
    <t>-1456159567</t>
  </si>
  <si>
    <t>605510001100.S</t>
  </si>
  <si>
    <t>Dosky a fošne dubové omietané akosť I hr. 40-60 mm, š. 100-200 mm dĺ. 1000-2400 mm</t>
  </si>
  <si>
    <t>32</t>
  </si>
  <si>
    <t>1353589991</t>
  </si>
  <si>
    <t>998766201.S</t>
  </si>
  <si>
    <t>Presun hmot pre konštrukcie stolárske v objektoch výšky do 6 m</t>
  </si>
  <si>
    <t>%</t>
  </si>
  <si>
    <t>2075747001</t>
  </si>
  <si>
    <t>767</t>
  </si>
  <si>
    <t>Konštrukcie doplnkové kovové</t>
  </si>
  <si>
    <t>767162250.S</t>
  </si>
  <si>
    <t>Montáž zábradlia rovného z profilovej ocele na oceľovú konštrukciu, s hmotnosťou 1m nad 60 kg</t>
  </si>
  <si>
    <t>2118619395</t>
  </si>
  <si>
    <t>553560007600</t>
  </si>
  <si>
    <t xml:space="preserve">Zábradlie s rúrkami  dlžka pola 2500 mm stĺpik pre zábradlie SL730-2 z  profilu d 80 mm, pravý koncový, oceľová konštrukcia, pripojenie pre tri rúrky, výška 1100 mm, </t>
  </si>
  <si>
    <t>244693925</t>
  </si>
  <si>
    <t>998767201.S</t>
  </si>
  <si>
    <t>Presun hmôt pre kovové stavebné doplnkové konštrukcie v objektoch výšky do 6 m</t>
  </si>
  <si>
    <t>-134308111</t>
  </si>
  <si>
    <t>783</t>
  </si>
  <si>
    <t>Nátery</t>
  </si>
  <si>
    <t>783726000.S</t>
  </si>
  <si>
    <t>Nátery tesárskych konštrukcií syntetické lazurovacím lakom napustením</t>
  </si>
  <si>
    <t>-706706074</t>
  </si>
  <si>
    <t>783726300.S</t>
  </si>
  <si>
    <t>Nátery tesárskych konštrukcií syntetické na vzduchu schnúce lazurovacím lakom 3x lakovaním</t>
  </si>
  <si>
    <t>-2060959289</t>
  </si>
  <si>
    <t>783782406.S</t>
  </si>
  <si>
    <t>Nátery tesárskych konštrukcií, hĺbková impregnácia 3 v 1 s biocídom, jednonásobná</t>
  </si>
  <si>
    <t>871451755</t>
  </si>
  <si>
    <t>Revitalizácia športoveho areálu Slavoj Trebišov - opakovaná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</si>
</sst>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5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sz val="10"/>
      <color rgb="FF464646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4" fillId="0" borderId="0" applyNumberFormat="0" applyFill="0" applyBorder="0" applyAlignment="0" applyProtection="0"/>
  </cellStyleXfs>
  <cellXfs count="230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5" borderId="7" xfId="0" applyFont="1" applyFill="1" applyBorder="1" applyAlignment="1">
      <alignment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6" fillId="0" borderId="14" xfId="0" applyNumberFormat="1" applyFont="1" applyBorder="1" applyAlignment="1">
      <alignment vertical="center"/>
    </xf>
    <xf numFmtId="4" fontId="26" fillId="0" borderId="0" xfId="0" applyNumberFormat="1" applyFont="1" applyBorder="1" applyAlignment="1">
      <alignment vertical="center"/>
    </xf>
    <xf numFmtId="166" fontId="26" fillId="0" borderId="0" xfId="0" applyNumberFormat="1" applyFont="1" applyBorder="1" applyAlignment="1">
      <alignment vertical="center"/>
    </xf>
    <xf numFmtId="4" fontId="26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" fontId="26" fillId="0" borderId="19" xfId="0" applyNumberFormat="1" applyFont="1" applyBorder="1" applyAlignment="1">
      <alignment vertical="center"/>
    </xf>
    <xf numFmtId="4" fontId="26" fillId="0" borderId="20" xfId="0" applyNumberFormat="1" applyFont="1" applyBorder="1" applyAlignment="1">
      <alignment vertical="center"/>
    </xf>
    <xf numFmtId="166" fontId="26" fillId="0" borderId="20" xfId="0" applyNumberFormat="1" applyFont="1" applyBorder="1" applyAlignment="1">
      <alignment vertical="center"/>
    </xf>
    <xf numFmtId="4" fontId="26" fillId="0" borderId="21" xfId="0" applyNumberFormat="1" applyFont="1" applyBorder="1" applyAlignment="1">
      <alignment vertical="center"/>
    </xf>
    <xf numFmtId="0" fontId="27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4" fontId="2" fillId="0" borderId="0" xfId="0" applyNumberFormat="1" applyFont="1" applyAlignment="1">
      <alignment vertical="center"/>
    </xf>
    <xf numFmtId="0" fontId="28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19" fillId="5" borderId="0" xfId="0" applyFont="1" applyFill="1" applyAlignment="1">
      <alignment horizontal="left" vertical="center"/>
    </xf>
    <xf numFmtId="0" fontId="19" fillId="5" borderId="0" xfId="0" applyFont="1" applyFill="1" applyAlignment="1">
      <alignment horizontal="right" vertical="center"/>
    </xf>
    <xf numFmtId="0" fontId="29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4" fontId="29" fillId="0" borderId="0" xfId="0" applyNumberFormat="1" applyFont="1" applyAlignment="1">
      <alignment vertical="center"/>
    </xf>
    <xf numFmtId="0" fontId="20" fillId="0" borderId="0" xfId="0" applyFont="1" applyAlignment="1">
      <alignment horizontal="center" vertical="center"/>
    </xf>
    <xf numFmtId="0" fontId="0" fillId="0" borderId="3" xfId="0" applyFont="1" applyBorder="1" applyAlignment="1" applyProtection="1">
      <alignment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4" fontId="7" fillId="3" borderId="0" xfId="0" applyNumberFormat="1" applyFont="1" applyFill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21" fillId="5" borderId="0" xfId="0" applyFont="1" applyFill="1" applyAlignment="1">
      <alignment horizontal="left" vertical="center"/>
    </xf>
    <xf numFmtId="4" fontId="21" fillId="5" borderId="0" xfId="0" applyNumberFormat="1" applyFont="1" applyFill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7" fontId="21" fillId="0" borderId="0" xfId="0" applyNumberFormat="1" applyFont="1" applyAlignment="1"/>
    <xf numFmtId="166" fontId="30" fillId="0" borderId="12" xfId="0" applyNumberFormat="1" applyFont="1" applyBorder="1" applyAlignment="1"/>
    <xf numFmtId="166" fontId="30" fillId="0" borderId="13" xfId="0" applyNumberFormat="1" applyFont="1" applyBorder="1" applyAlignment="1"/>
    <xf numFmtId="167" fontId="31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 applyAlignment="1"/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167" fontId="19" fillId="3" borderId="22" xfId="0" applyNumberFormat="1" applyFont="1" applyFill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32" fillId="0" borderId="22" xfId="0" applyFont="1" applyBorder="1" applyAlignment="1" applyProtection="1">
      <alignment horizontal="center" vertical="center"/>
      <protection locked="0"/>
    </xf>
    <xf numFmtId="49" fontId="32" fillId="0" borderId="22" xfId="0" applyNumberFormat="1" applyFont="1" applyBorder="1" applyAlignment="1" applyProtection="1">
      <alignment horizontal="left" vertical="center" wrapText="1"/>
      <protection locked="0"/>
    </xf>
    <xf numFmtId="0" fontId="32" fillId="0" borderId="22" xfId="0" applyFont="1" applyBorder="1" applyAlignment="1" applyProtection="1">
      <alignment horizontal="left" vertical="center" wrapText="1"/>
      <protection locked="0"/>
    </xf>
    <xf numFmtId="0" fontId="32" fillId="0" borderId="22" xfId="0" applyFont="1" applyBorder="1" applyAlignment="1" applyProtection="1">
      <alignment horizontal="center" vertical="center" wrapText="1"/>
      <protection locked="0"/>
    </xf>
    <xf numFmtId="167" fontId="32" fillId="0" borderId="22" xfId="0" applyNumberFormat="1" applyFont="1" applyBorder="1" applyAlignment="1" applyProtection="1">
      <alignment vertical="center"/>
      <protection locked="0"/>
    </xf>
    <xf numFmtId="167" fontId="32" fillId="3" borderId="22" xfId="0" applyNumberFormat="1" applyFont="1" applyFill="1" applyBorder="1" applyAlignment="1" applyProtection="1">
      <alignment vertical="center"/>
      <protection locked="0"/>
    </xf>
    <xf numFmtId="0" fontId="33" fillId="0" borderId="22" xfId="0" applyFont="1" applyBorder="1" applyAlignment="1" applyProtection="1">
      <alignment vertical="center"/>
      <protection locked="0"/>
    </xf>
    <xf numFmtId="0" fontId="33" fillId="0" borderId="3" xfId="0" applyFont="1" applyBorder="1" applyAlignment="1">
      <alignment vertical="center"/>
    </xf>
    <xf numFmtId="0" fontId="32" fillId="3" borderId="14" xfId="0" applyFont="1" applyFill="1" applyBorder="1" applyAlignment="1" applyProtection="1">
      <alignment horizontal="left" vertical="center"/>
      <protection locked="0"/>
    </xf>
    <xf numFmtId="0" fontId="32" fillId="0" borderId="0" xfId="0" applyFont="1" applyBorder="1" applyAlignment="1">
      <alignment horizontal="center" vertical="center"/>
    </xf>
    <xf numFmtId="0" fontId="20" fillId="3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8" xfId="0" applyFont="1" applyFill="1" applyBorder="1" applyAlignment="1">
      <alignment horizontal="left" vertical="center"/>
    </xf>
    <xf numFmtId="0" fontId="24" fillId="0" borderId="0" xfId="0" applyFont="1" applyAlignment="1">
      <alignment horizontal="left" vertical="center" wrapText="1"/>
    </xf>
    <xf numFmtId="4" fontId="25" fillId="0" borderId="0" xfId="0" applyNumberFormat="1" applyFont="1" applyAlignment="1">
      <alignment vertical="center"/>
    </xf>
    <xf numFmtId="0" fontId="25" fillId="0" borderId="0" xfId="0" applyFont="1" applyAlignment="1">
      <alignment vertical="center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/>
    <xf numFmtId="0" fontId="3" fillId="0" borderId="0" xfId="0" applyFont="1" applyAlignment="1">
      <alignment horizontal="left" vertical="top" wrapText="1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" fontId="14" fillId="0" borderId="5" xfId="0" applyNumberFormat="1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4" fontId="15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7" xfId="0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2" fillId="3" borderId="0" xfId="0" applyFont="1" applyFill="1" applyAlignment="1" applyProtection="1">
      <alignment horizontal="left" vertical="center"/>
      <protection locked="0"/>
    </xf>
    <xf numFmtId="0" fontId="7" fillId="3" borderId="0" xfId="0" applyFont="1" applyFill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</cellXfs>
  <cellStyles count="2">
    <cellStyle name="Hypertextové prepojenie" xfId="1" builtinId="8"/>
    <cellStyle name="Normálne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101"/>
  <sheetViews>
    <sheetView showGridLines="0" topLeftCell="A160" workbookViewId="0">
      <selection activeCell="L85" sqref="L85:AO85"/>
    </sheetView>
  </sheetViews>
  <sheetFormatPr defaultRowHeight="15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hidden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 ht="11.25">
      <c r="A1" s="13" t="s">
        <v>0</v>
      </c>
      <c r="AZ1" s="13" t="s">
        <v>1</v>
      </c>
      <c r="BA1" s="13" t="s">
        <v>2</v>
      </c>
      <c r="BB1" s="13" t="s">
        <v>1</v>
      </c>
      <c r="BT1" s="13" t="s">
        <v>3</v>
      </c>
      <c r="BU1" s="13" t="s">
        <v>3</v>
      </c>
      <c r="BV1" s="13" t="s">
        <v>4</v>
      </c>
    </row>
    <row r="2" spans="1:74" s="1" customFormat="1" ht="36.950000000000003" customHeight="1">
      <c r="AR2" s="223" t="s">
        <v>5</v>
      </c>
      <c r="AS2" s="208"/>
      <c r="AT2" s="208"/>
      <c r="AU2" s="208"/>
      <c r="AV2" s="208"/>
      <c r="AW2" s="208"/>
      <c r="AX2" s="208"/>
      <c r="AY2" s="208"/>
      <c r="AZ2" s="208"/>
      <c r="BA2" s="208"/>
      <c r="BB2" s="208"/>
      <c r="BC2" s="208"/>
      <c r="BD2" s="208"/>
      <c r="BE2" s="208"/>
      <c r="BS2" s="14" t="s">
        <v>6</v>
      </c>
      <c r="BT2" s="14" t="s">
        <v>7</v>
      </c>
    </row>
    <row r="3" spans="1:74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7</v>
      </c>
    </row>
    <row r="4" spans="1:74" s="1" customFormat="1" ht="24.95" customHeight="1">
      <c r="B4" s="17"/>
      <c r="D4" s="18" t="s">
        <v>8</v>
      </c>
      <c r="AR4" s="17"/>
      <c r="AS4" s="19" t="s">
        <v>9</v>
      </c>
      <c r="BE4" s="20" t="s">
        <v>10</v>
      </c>
      <c r="BS4" s="14" t="s">
        <v>6</v>
      </c>
    </row>
    <row r="5" spans="1:74" s="1" customFormat="1" ht="12" customHeight="1">
      <c r="B5" s="17"/>
      <c r="D5" s="21" t="s">
        <v>11</v>
      </c>
      <c r="K5" s="207" t="s">
        <v>12</v>
      </c>
      <c r="L5" s="208"/>
      <c r="M5" s="208"/>
      <c r="N5" s="208"/>
      <c r="O5" s="208"/>
      <c r="P5" s="208"/>
      <c r="Q5" s="208"/>
      <c r="R5" s="208"/>
      <c r="S5" s="208"/>
      <c r="T5" s="208"/>
      <c r="U5" s="208"/>
      <c r="V5" s="208"/>
      <c r="W5" s="208"/>
      <c r="X5" s="208"/>
      <c r="Y5" s="208"/>
      <c r="Z5" s="208"/>
      <c r="AA5" s="208"/>
      <c r="AB5" s="208"/>
      <c r="AC5" s="208"/>
      <c r="AD5" s="208"/>
      <c r="AE5" s="208"/>
      <c r="AF5" s="208"/>
      <c r="AG5" s="208"/>
      <c r="AH5" s="208"/>
      <c r="AI5" s="208"/>
      <c r="AJ5" s="208"/>
      <c r="AK5" s="208"/>
      <c r="AL5" s="208"/>
      <c r="AM5" s="208"/>
      <c r="AN5" s="208"/>
      <c r="AO5" s="208"/>
      <c r="AR5" s="17"/>
      <c r="BE5" s="204" t="s">
        <v>13</v>
      </c>
      <c r="BS5" s="14" t="s">
        <v>6</v>
      </c>
    </row>
    <row r="6" spans="1:74" s="1" customFormat="1" ht="36.950000000000003" customHeight="1">
      <c r="B6" s="17"/>
      <c r="D6" s="23" t="s">
        <v>14</v>
      </c>
      <c r="K6" s="209" t="s">
        <v>391</v>
      </c>
      <c r="L6" s="208"/>
      <c r="M6" s="208"/>
      <c r="N6" s="208"/>
      <c r="O6" s="208"/>
      <c r="P6" s="208"/>
      <c r="Q6" s="208"/>
      <c r="R6" s="208"/>
      <c r="S6" s="208"/>
      <c r="T6" s="208"/>
      <c r="U6" s="208"/>
      <c r="V6" s="208"/>
      <c r="W6" s="208"/>
      <c r="X6" s="208"/>
      <c r="Y6" s="208"/>
      <c r="Z6" s="208"/>
      <c r="AA6" s="208"/>
      <c r="AB6" s="208"/>
      <c r="AC6" s="208"/>
      <c r="AD6" s="208"/>
      <c r="AE6" s="208"/>
      <c r="AF6" s="208"/>
      <c r="AG6" s="208"/>
      <c r="AH6" s="208"/>
      <c r="AI6" s="208"/>
      <c r="AJ6" s="208"/>
      <c r="AK6" s="208"/>
      <c r="AL6" s="208"/>
      <c r="AM6" s="208"/>
      <c r="AN6" s="208"/>
      <c r="AO6" s="208"/>
      <c r="AR6" s="17"/>
      <c r="BE6" s="205"/>
      <c r="BS6" s="14" t="s">
        <v>6</v>
      </c>
    </row>
    <row r="7" spans="1:74" s="1" customFormat="1" ht="12" customHeight="1">
      <c r="B7" s="17"/>
      <c r="D7" s="24" t="s">
        <v>15</v>
      </c>
      <c r="K7" s="22" t="s">
        <v>1</v>
      </c>
      <c r="AK7" s="24" t="s">
        <v>16</v>
      </c>
      <c r="AN7" s="22" t="s">
        <v>1</v>
      </c>
      <c r="AR7" s="17"/>
      <c r="BE7" s="205"/>
      <c r="BS7" s="14" t="s">
        <v>6</v>
      </c>
    </row>
    <row r="8" spans="1:74" s="1" customFormat="1" ht="12" customHeight="1">
      <c r="B8" s="17"/>
      <c r="D8" s="24" t="s">
        <v>17</v>
      </c>
      <c r="K8" s="22" t="s">
        <v>18</v>
      </c>
      <c r="AK8" s="24" t="s">
        <v>19</v>
      </c>
      <c r="AN8" s="25" t="s">
        <v>20</v>
      </c>
      <c r="AR8" s="17"/>
      <c r="BE8" s="205"/>
      <c r="BS8" s="14" t="s">
        <v>6</v>
      </c>
    </row>
    <row r="9" spans="1:74" s="1" customFormat="1" ht="14.45" customHeight="1">
      <c r="B9" s="17"/>
      <c r="AR9" s="17"/>
      <c r="BE9" s="205"/>
      <c r="BS9" s="14" t="s">
        <v>6</v>
      </c>
    </row>
    <row r="10" spans="1:74" s="1" customFormat="1" ht="12" customHeight="1">
      <c r="B10" s="17"/>
      <c r="D10" s="24" t="s">
        <v>21</v>
      </c>
      <c r="AK10" s="24" t="s">
        <v>22</v>
      </c>
      <c r="AN10" s="22" t="s">
        <v>1</v>
      </c>
      <c r="AR10" s="17"/>
      <c r="BE10" s="205"/>
      <c r="BS10" s="14" t="s">
        <v>6</v>
      </c>
    </row>
    <row r="11" spans="1:74" s="1" customFormat="1" ht="18.399999999999999" customHeight="1">
      <c r="B11" s="17"/>
      <c r="E11" s="22" t="s">
        <v>23</v>
      </c>
      <c r="AK11" s="24" t="s">
        <v>24</v>
      </c>
      <c r="AN11" s="22" t="s">
        <v>1</v>
      </c>
      <c r="AR11" s="17"/>
      <c r="BE11" s="205"/>
      <c r="BS11" s="14" t="s">
        <v>6</v>
      </c>
    </row>
    <row r="12" spans="1:74" s="1" customFormat="1" ht="6.95" customHeight="1">
      <c r="B12" s="17"/>
      <c r="AR12" s="17"/>
      <c r="BE12" s="205"/>
      <c r="BS12" s="14" t="s">
        <v>6</v>
      </c>
    </row>
    <row r="13" spans="1:74" s="1" customFormat="1" ht="12" customHeight="1">
      <c r="B13" s="17"/>
      <c r="D13" s="24" t="s">
        <v>25</v>
      </c>
      <c r="AK13" s="24" t="s">
        <v>22</v>
      </c>
      <c r="AN13" s="26" t="s">
        <v>26</v>
      </c>
      <c r="AR13" s="17"/>
      <c r="BE13" s="205"/>
      <c r="BS13" s="14" t="s">
        <v>6</v>
      </c>
    </row>
    <row r="14" spans="1:74" ht="12.75">
      <c r="B14" s="17"/>
      <c r="E14" s="210" t="s">
        <v>26</v>
      </c>
      <c r="F14" s="211"/>
      <c r="G14" s="211"/>
      <c r="H14" s="211"/>
      <c r="I14" s="211"/>
      <c r="J14" s="211"/>
      <c r="K14" s="211"/>
      <c r="L14" s="211"/>
      <c r="M14" s="211"/>
      <c r="N14" s="211"/>
      <c r="O14" s="211"/>
      <c r="P14" s="211"/>
      <c r="Q14" s="211"/>
      <c r="R14" s="211"/>
      <c r="S14" s="211"/>
      <c r="T14" s="211"/>
      <c r="U14" s="211"/>
      <c r="V14" s="211"/>
      <c r="W14" s="211"/>
      <c r="X14" s="211"/>
      <c r="Y14" s="211"/>
      <c r="Z14" s="211"/>
      <c r="AA14" s="211"/>
      <c r="AB14" s="211"/>
      <c r="AC14" s="211"/>
      <c r="AD14" s="211"/>
      <c r="AE14" s="211"/>
      <c r="AF14" s="211"/>
      <c r="AG14" s="211"/>
      <c r="AH14" s="211"/>
      <c r="AI14" s="211"/>
      <c r="AJ14" s="211"/>
      <c r="AK14" s="24" t="s">
        <v>24</v>
      </c>
      <c r="AN14" s="26" t="s">
        <v>26</v>
      </c>
      <c r="AR14" s="17"/>
      <c r="BE14" s="205"/>
      <c r="BS14" s="14" t="s">
        <v>6</v>
      </c>
    </row>
    <row r="15" spans="1:74" s="1" customFormat="1" ht="6.95" customHeight="1">
      <c r="B15" s="17"/>
      <c r="AR15" s="17"/>
      <c r="BE15" s="205"/>
      <c r="BS15" s="14" t="s">
        <v>3</v>
      </c>
    </row>
    <row r="16" spans="1:74" s="1" customFormat="1" ht="12" customHeight="1">
      <c r="B16" s="17"/>
      <c r="D16" s="24" t="s">
        <v>27</v>
      </c>
      <c r="AK16" s="24" t="s">
        <v>22</v>
      </c>
      <c r="AN16" s="22" t="s">
        <v>1</v>
      </c>
      <c r="AR16" s="17"/>
      <c r="BE16" s="205"/>
      <c r="BS16" s="14" t="s">
        <v>3</v>
      </c>
    </row>
    <row r="17" spans="1:71" s="1" customFormat="1" ht="18.399999999999999" customHeight="1">
      <c r="B17" s="17"/>
      <c r="E17" s="22" t="s">
        <v>28</v>
      </c>
      <c r="AK17" s="24" t="s">
        <v>24</v>
      </c>
      <c r="AN17" s="22" t="s">
        <v>1</v>
      </c>
      <c r="AR17" s="17"/>
      <c r="BE17" s="205"/>
      <c r="BS17" s="14" t="s">
        <v>29</v>
      </c>
    </row>
    <row r="18" spans="1:71" s="1" customFormat="1" ht="6.95" customHeight="1">
      <c r="B18" s="17"/>
      <c r="AR18" s="17"/>
      <c r="BE18" s="205"/>
      <c r="BS18" s="14" t="s">
        <v>30</v>
      </c>
    </row>
    <row r="19" spans="1:71" s="1" customFormat="1" ht="12" customHeight="1">
      <c r="B19" s="17"/>
      <c r="D19" s="24" t="s">
        <v>31</v>
      </c>
      <c r="AK19" s="24" t="s">
        <v>22</v>
      </c>
      <c r="AN19" s="22" t="s">
        <v>1</v>
      </c>
      <c r="AR19" s="17"/>
      <c r="BE19" s="205"/>
      <c r="BS19" s="14" t="s">
        <v>30</v>
      </c>
    </row>
    <row r="20" spans="1:71" s="1" customFormat="1" ht="18.399999999999999" customHeight="1">
      <c r="B20" s="17"/>
      <c r="E20" s="22" t="s">
        <v>28</v>
      </c>
      <c r="AK20" s="24" t="s">
        <v>24</v>
      </c>
      <c r="AN20" s="22" t="s">
        <v>1</v>
      </c>
      <c r="AR20" s="17"/>
      <c r="BE20" s="205"/>
      <c r="BS20" s="14" t="s">
        <v>29</v>
      </c>
    </row>
    <row r="21" spans="1:71" s="1" customFormat="1" ht="6.95" customHeight="1">
      <c r="B21" s="17"/>
      <c r="AR21" s="17"/>
      <c r="BE21" s="205"/>
    </row>
    <row r="22" spans="1:71" s="1" customFormat="1" ht="12" customHeight="1">
      <c r="B22" s="17"/>
      <c r="D22" s="24" t="s">
        <v>32</v>
      </c>
      <c r="AR22" s="17"/>
      <c r="BE22" s="205"/>
    </row>
    <row r="23" spans="1:71" s="1" customFormat="1" ht="16.5" customHeight="1">
      <c r="B23" s="17"/>
      <c r="E23" s="212" t="s">
        <v>1</v>
      </c>
      <c r="F23" s="212"/>
      <c r="G23" s="212"/>
      <c r="H23" s="212"/>
      <c r="I23" s="212"/>
      <c r="J23" s="212"/>
      <c r="K23" s="212"/>
      <c r="L23" s="212"/>
      <c r="M23" s="212"/>
      <c r="N23" s="212"/>
      <c r="O23" s="212"/>
      <c r="P23" s="212"/>
      <c r="Q23" s="212"/>
      <c r="R23" s="212"/>
      <c r="S23" s="212"/>
      <c r="T23" s="212"/>
      <c r="U23" s="212"/>
      <c r="V23" s="212"/>
      <c r="W23" s="212"/>
      <c r="X23" s="212"/>
      <c r="Y23" s="212"/>
      <c r="Z23" s="212"/>
      <c r="AA23" s="212"/>
      <c r="AB23" s="212"/>
      <c r="AC23" s="212"/>
      <c r="AD23" s="212"/>
      <c r="AE23" s="212"/>
      <c r="AF23" s="212"/>
      <c r="AG23" s="212"/>
      <c r="AH23" s="212"/>
      <c r="AI23" s="212"/>
      <c r="AJ23" s="212"/>
      <c r="AK23" s="212"/>
      <c r="AL23" s="212"/>
      <c r="AM23" s="212"/>
      <c r="AN23" s="212"/>
      <c r="AR23" s="17"/>
      <c r="BE23" s="205"/>
    </row>
    <row r="24" spans="1:71" s="1" customFormat="1" ht="6.95" customHeight="1">
      <c r="B24" s="17"/>
      <c r="AR24" s="17"/>
      <c r="BE24" s="205"/>
    </row>
    <row r="25" spans="1:71" s="1" customFormat="1" ht="6.95" customHeight="1">
      <c r="B25" s="17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R25" s="17"/>
      <c r="BE25" s="205"/>
    </row>
    <row r="26" spans="1:71" s="2" customFormat="1" ht="25.9" customHeight="1">
      <c r="A26" s="29"/>
      <c r="B26" s="30"/>
      <c r="C26" s="29"/>
      <c r="D26" s="31" t="s">
        <v>33</v>
      </c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213">
        <f>ROUND(AG94,2)</f>
        <v>0</v>
      </c>
      <c r="AL26" s="214"/>
      <c r="AM26" s="214"/>
      <c r="AN26" s="214"/>
      <c r="AO26" s="214"/>
      <c r="AP26" s="29"/>
      <c r="AQ26" s="29"/>
      <c r="AR26" s="30"/>
      <c r="BE26" s="205"/>
    </row>
    <row r="27" spans="1:71" s="2" customFormat="1" ht="6.95" customHeight="1">
      <c r="A27" s="29"/>
      <c r="B27" s="30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30"/>
      <c r="BE27" s="205"/>
    </row>
    <row r="28" spans="1:71" s="2" customFormat="1" ht="12.75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215" t="s">
        <v>34</v>
      </c>
      <c r="M28" s="215"/>
      <c r="N28" s="215"/>
      <c r="O28" s="215"/>
      <c r="P28" s="215"/>
      <c r="Q28" s="29"/>
      <c r="R28" s="29"/>
      <c r="S28" s="29"/>
      <c r="T28" s="29"/>
      <c r="U28" s="29"/>
      <c r="V28" s="29"/>
      <c r="W28" s="215" t="s">
        <v>35</v>
      </c>
      <c r="X28" s="215"/>
      <c r="Y28" s="215"/>
      <c r="Z28" s="215"/>
      <c r="AA28" s="215"/>
      <c r="AB28" s="215"/>
      <c r="AC28" s="215"/>
      <c r="AD28" s="215"/>
      <c r="AE28" s="215"/>
      <c r="AF28" s="29"/>
      <c r="AG28" s="29"/>
      <c r="AH28" s="29"/>
      <c r="AI28" s="29"/>
      <c r="AJ28" s="29"/>
      <c r="AK28" s="215" t="s">
        <v>36</v>
      </c>
      <c r="AL28" s="215"/>
      <c r="AM28" s="215"/>
      <c r="AN28" s="215"/>
      <c r="AO28" s="215"/>
      <c r="AP28" s="29"/>
      <c r="AQ28" s="29"/>
      <c r="AR28" s="30"/>
      <c r="BE28" s="205"/>
    </row>
    <row r="29" spans="1:71" s="3" customFormat="1" ht="14.45" customHeight="1">
      <c r="B29" s="34"/>
      <c r="D29" s="24" t="s">
        <v>37</v>
      </c>
      <c r="F29" s="24" t="s">
        <v>38</v>
      </c>
      <c r="L29" s="218">
        <v>0.2</v>
      </c>
      <c r="M29" s="217"/>
      <c r="N29" s="217"/>
      <c r="O29" s="217"/>
      <c r="P29" s="217"/>
      <c r="W29" s="216">
        <f>ROUND(AZ94, 2)</f>
        <v>0</v>
      </c>
      <c r="X29" s="217"/>
      <c r="Y29" s="217"/>
      <c r="Z29" s="217"/>
      <c r="AA29" s="217"/>
      <c r="AB29" s="217"/>
      <c r="AC29" s="217"/>
      <c r="AD29" s="217"/>
      <c r="AE29" s="217"/>
      <c r="AK29" s="216">
        <f>ROUND(AV94, 2)</f>
        <v>0</v>
      </c>
      <c r="AL29" s="217"/>
      <c r="AM29" s="217"/>
      <c r="AN29" s="217"/>
      <c r="AO29" s="217"/>
      <c r="AR29" s="34"/>
      <c r="BE29" s="206"/>
    </row>
    <row r="30" spans="1:71" s="3" customFormat="1" ht="14.45" customHeight="1">
      <c r="B30" s="34"/>
      <c r="F30" s="24" t="s">
        <v>39</v>
      </c>
      <c r="L30" s="218">
        <v>0.2</v>
      </c>
      <c r="M30" s="217"/>
      <c r="N30" s="217"/>
      <c r="O30" s="217"/>
      <c r="P30" s="217"/>
      <c r="W30" s="216">
        <f>ROUND(BA94, 2)</f>
        <v>0</v>
      </c>
      <c r="X30" s="217"/>
      <c r="Y30" s="217"/>
      <c r="Z30" s="217"/>
      <c r="AA30" s="217"/>
      <c r="AB30" s="217"/>
      <c r="AC30" s="217"/>
      <c r="AD30" s="217"/>
      <c r="AE30" s="217"/>
      <c r="AK30" s="216">
        <f>ROUND(AW94, 2)</f>
        <v>0</v>
      </c>
      <c r="AL30" s="217"/>
      <c r="AM30" s="217"/>
      <c r="AN30" s="217"/>
      <c r="AO30" s="217"/>
      <c r="AR30" s="34"/>
      <c r="BE30" s="206"/>
    </row>
    <row r="31" spans="1:71" s="3" customFormat="1" ht="14.45" hidden="1" customHeight="1">
      <c r="B31" s="34"/>
      <c r="F31" s="24" t="s">
        <v>40</v>
      </c>
      <c r="L31" s="218">
        <v>0.2</v>
      </c>
      <c r="M31" s="217"/>
      <c r="N31" s="217"/>
      <c r="O31" s="217"/>
      <c r="P31" s="217"/>
      <c r="W31" s="216">
        <f>ROUND(BB94, 2)</f>
        <v>0</v>
      </c>
      <c r="X31" s="217"/>
      <c r="Y31" s="217"/>
      <c r="Z31" s="217"/>
      <c r="AA31" s="217"/>
      <c r="AB31" s="217"/>
      <c r="AC31" s="217"/>
      <c r="AD31" s="217"/>
      <c r="AE31" s="217"/>
      <c r="AK31" s="216">
        <v>0</v>
      </c>
      <c r="AL31" s="217"/>
      <c r="AM31" s="217"/>
      <c r="AN31" s="217"/>
      <c r="AO31" s="217"/>
      <c r="AR31" s="34"/>
      <c r="BE31" s="206"/>
    </row>
    <row r="32" spans="1:71" s="3" customFormat="1" ht="14.45" hidden="1" customHeight="1">
      <c r="B32" s="34"/>
      <c r="F32" s="24" t="s">
        <v>41</v>
      </c>
      <c r="L32" s="218">
        <v>0.2</v>
      </c>
      <c r="M32" s="217"/>
      <c r="N32" s="217"/>
      <c r="O32" s="217"/>
      <c r="P32" s="217"/>
      <c r="W32" s="216">
        <f>ROUND(BC94, 2)</f>
        <v>0</v>
      </c>
      <c r="X32" s="217"/>
      <c r="Y32" s="217"/>
      <c r="Z32" s="217"/>
      <c r="AA32" s="217"/>
      <c r="AB32" s="217"/>
      <c r="AC32" s="217"/>
      <c r="AD32" s="217"/>
      <c r="AE32" s="217"/>
      <c r="AK32" s="216">
        <v>0</v>
      </c>
      <c r="AL32" s="217"/>
      <c r="AM32" s="217"/>
      <c r="AN32" s="217"/>
      <c r="AO32" s="217"/>
      <c r="AR32" s="34"/>
      <c r="BE32" s="206"/>
    </row>
    <row r="33" spans="1:57" s="3" customFormat="1" ht="14.45" hidden="1" customHeight="1">
      <c r="B33" s="34"/>
      <c r="F33" s="24" t="s">
        <v>42</v>
      </c>
      <c r="L33" s="218">
        <v>0</v>
      </c>
      <c r="M33" s="217"/>
      <c r="N33" s="217"/>
      <c r="O33" s="217"/>
      <c r="P33" s="217"/>
      <c r="W33" s="216">
        <f>ROUND(BD94, 2)</f>
        <v>0</v>
      </c>
      <c r="X33" s="217"/>
      <c r="Y33" s="217"/>
      <c r="Z33" s="217"/>
      <c r="AA33" s="217"/>
      <c r="AB33" s="217"/>
      <c r="AC33" s="217"/>
      <c r="AD33" s="217"/>
      <c r="AE33" s="217"/>
      <c r="AK33" s="216">
        <v>0</v>
      </c>
      <c r="AL33" s="217"/>
      <c r="AM33" s="217"/>
      <c r="AN33" s="217"/>
      <c r="AO33" s="217"/>
      <c r="AR33" s="34"/>
      <c r="BE33" s="206"/>
    </row>
    <row r="34" spans="1:57" s="2" customFormat="1" ht="6.95" customHeight="1">
      <c r="A34" s="29"/>
      <c r="B34" s="30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30"/>
      <c r="BE34" s="205"/>
    </row>
    <row r="35" spans="1:57" s="2" customFormat="1" ht="25.9" customHeight="1">
      <c r="A35" s="29"/>
      <c r="B35" s="30"/>
      <c r="C35" s="35"/>
      <c r="D35" s="36" t="s">
        <v>43</v>
      </c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8" t="s">
        <v>44</v>
      </c>
      <c r="U35" s="37"/>
      <c r="V35" s="37"/>
      <c r="W35" s="37"/>
      <c r="X35" s="222" t="s">
        <v>45</v>
      </c>
      <c r="Y35" s="220"/>
      <c r="Z35" s="220"/>
      <c r="AA35" s="220"/>
      <c r="AB35" s="220"/>
      <c r="AC35" s="37"/>
      <c r="AD35" s="37"/>
      <c r="AE35" s="37"/>
      <c r="AF35" s="37"/>
      <c r="AG35" s="37"/>
      <c r="AH35" s="37"/>
      <c r="AI35" s="37"/>
      <c r="AJ35" s="37"/>
      <c r="AK35" s="219">
        <f>SUM(AK26:AK33)</f>
        <v>0</v>
      </c>
      <c r="AL35" s="220"/>
      <c r="AM35" s="220"/>
      <c r="AN35" s="220"/>
      <c r="AO35" s="221"/>
      <c r="AP35" s="35"/>
      <c r="AQ35" s="35"/>
      <c r="AR35" s="30"/>
      <c r="BE35" s="29"/>
    </row>
    <row r="36" spans="1:57" s="2" customFormat="1" ht="6.95" customHeight="1">
      <c r="A36" s="29"/>
      <c r="B36" s="30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30"/>
      <c r="BE36" s="29"/>
    </row>
    <row r="37" spans="1:57" s="2" customFormat="1" ht="14.45" customHeight="1">
      <c r="A37" s="29"/>
      <c r="B37" s="30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30"/>
      <c r="BE37" s="29"/>
    </row>
    <row r="38" spans="1:57" s="1" customFormat="1" ht="14.45" customHeight="1">
      <c r="B38" s="17"/>
      <c r="AR38" s="17"/>
    </row>
    <row r="39" spans="1:57" s="1" customFormat="1" ht="14.45" customHeight="1">
      <c r="B39" s="17"/>
      <c r="AR39" s="17"/>
    </row>
    <row r="40" spans="1:57" s="1" customFormat="1" ht="14.45" customHeight="1">
      <c r="B40" s="17"/>
      <c r="AR40" s="17"/>
    </row>
    <row r="41" spans="1:57" s="1" customFormat="1" ht="14.45" customHeight="1">
      <c r="B41" s="17"/>
      <c r="AR41" s="17"/>
    </row>
    <row r="42" spans="1:57" s="1" customFormat="1" ht="14.45" customHeight="1">
      <c r="B42" s="17"/>
      <c r="AR42" s="17"/>
    </row>
    <row r="43" spans="1:57" s="1" customFormat="1" ht="14.45" customHeight="1">
      <c r="B43" s="17"/>
      <c r="AR43" s="17"/>
    </row>
    <row r="44" spans="1:57" s="1" customFormat="1" ht="14.45" customHeight="1">
      <c r="B44" s="17"/>
      <c r="AR44" s="17"/>
    </row>
    <row r="45" spans="1:57" s="1" customFormat="1" ht="14.45" customHeight="1">
      <c r="B45" s="17"/>
      <c r="AR45" s="17"/>
    </row>
    <row r="46" spans="1:57" s="1" customFormat="1" ht="14.45" customHeight="1">
      <c r="B46" s="17"/>
      <c r="AR46" s="17"/>
    </row>
    <row r="47" spans="1:57" s="1" customFormat="1" ht="14.45" customHeight="1">
      <c r="B47" s="17"/>
      <c r="AR47" s="17"/>
    </row>
    <row r="48" spans="1:57" s="1" customFormat="1" ht="14.45" customHeight="1">
      <c r="B48" s="17"/>
      <c r="AR48" s="17"/>
    </row>
    <row r="49" spans="1:57" s="2" customFormat="1" ht="14.45" customHeight="1">
      <c r="B49" s="39"/>
      <c r="D49" s="40" t="s">
        <v>46</v>
      </c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0" t="s">
        <v>47</v>
      </c>
      <c r="AI49" s="41"/>
      <c r="AJ49" s="41"/>
      <c r="AK49" s="41"/>
      <c r="AL49" s="41"/>
      <c r="AM49" s="41"/>
      <c r="AN49" s="41"/>
      <c r="AO49" s="41"/>
      <c r="AR49" s="39"/>
    </row>
    <row r="50" spans="1:57" ht="11.25">
      <c r="B50" s="17"/>
      <c r="AR50" s="17"/>
    </row>
    <row r="51" spans="1:57" ht="11.25">
      <c r="B51" s="17"/>
      <c r="AR51" s="17"/>
    </row>
    <row r="52" spans="1:57" ht="11.25">
      <c r="B52" s="17"/>
      <c r="AR52" s="17"/>
    </row>
    <row r="53" spans="1:57" ht="11.25">
      <c r="B53" s="17"/>
      <c r="AR53" s="17"/>
    </row>
    <row r="54" spans="1:57" ht="11.25">
      <c r="B54" s="17"/>
      <c r="AR54" s="17"/>
    </row>
    <row r="55" spans="1:57" ht="11.25">
      <c r="B55" s="17"/>
      <c r="AR55" s="17"/>
    </row>
    <row r="56" spans="1:57" ht="11.25">
      <c r="B56" s="17"/>
      <c r="AR56" s="17"/>
    </row>
    <row r="57" spans="1:57" ht="11.25">
      <c r="B57" s="17"/>
      <c r="AR57" s="17"/>
    </row>
    <row r="58" spans="1:57" ht="11.25">
      <c r="B58" s="17"/>
      <c r="AR58" s="17"/>
    </row>
    <row r="59" spans="1:57" ht="11.25">
      <c r="B59" s="17"/>
      <c r="AR59" s="17"/>
    </row>
    <row r="60" spans="1:57" s="2" customFormat="1" ht="12.75">
      <c r="A60" s="29"/>
      <c r="B60" s="30"/>
      <c r="C60" s="29"/>
      <c r="D60" s="42" t="s">
        <v>48</v>
      </c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42" t="s">
        <v>49</v>
      </c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42" t="s">
        <v>48</v>
      </c>
      <c r="AI60" s="32"/>
      <c r="AJ60" s="32"/>
      <c r="AK60" s="32"/>
      <c r="AL60" s="32"/>
      <c r="AM60" s="42" t="s">
        <v>49</v>
      </c>
      <c r="AN60" s="32"/>
      <c r="AO60" s="32"/>
      <c r="AP60" s="29"/>
      <c r="AQ60" s="29"/>
      <c r="AR60" s="30"/>
      <c r="BE60" s="29"/>
    </row>
    <row r="61" spans="1:57" ht="11.25">
      <c r="B61" s="17"/>
      <c r="AR61" s="17"/>
    </row>
    <row r="62" spans="1:57" ht="11.25">
      <c r="B62" s="17"/>
      <c r="AR62" s="17"/>
    </row>
    <row r="63" spans="1:57" ht="11.25">
      <c r="B63" s="17"/>
      <c r="AR63" s="17"/>
    </row>
    <row r="64" spans="1:57" s="2" customFormat="1" ht="12.75">
      <c r="A64" s="29"/>
      <c r="B64" s="30"/>
      <c r="C64" s="29"/>
      <c r="D64" s="40" t="s">
        <v>50</v>
      </c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0" t="s">
        <v>51</v>
      </c>
      <c r="AI64" s="43"/>
      <c r="AJ64" s="43"/>
      <c r="AK64" s="43"/>
      <c r="AL64" s="43"/>
      <c r="AM64" s="43"/>
      <c r="AN64" s="43"/>
      <c r="AO64" s="43"/>
      <c r="AP64" s="29"/>
      <c r="AQ64" s="29"/>
      <c r="AR64" s="30"/>
      <c r="BE64" s="29"/>
    </row>
    <row r="65" spans="1:57" ht="11.25">
      <c r="B65" s="17"/>
      <c r="AR65" s="17"/>
    </row>
    <row r="66" spans="1:57" ht="11.25">
      <c r="B66" s="17"/>
      <c r="AR66" s="17"/>
    </row>
    <row r="67" spans="1:57" ht="11.25">
      <c r="B67" s="17"/>
      <c r="AR67" s="17"/>
    </row>
    <row r="68" spans="1:57" ht="11.25">
      <c r="B68" s="17"/>
      <c r="AR68" s="17"/>
    </row>
    <row r="69" spans="1:57" ht="11.25">
      <c r="B69" s="17"/>
      <c r="AR69" s="17"/>
    </row>
    <row r="70" spans="1:57" ht="11.25">
      <c r="B70" s="17"/>
      <c r="AR70" s="17"/>
    </row>
    <row r="71" spans="1:57" ht="11.25">
      <c r="B71" s="17"/>
      <c r="AR71" s="17"/>
    </row>
    <row r="72" spans="1:57" ht="11.25">
      <c r="B72" s="17"/>
      <c r="AR72" s="17"/>
    </row>
    <row r="73" spans="1:57" ht="11.25">
      <c r="B73" s="17"/>
      <c r="AR73" s="17"/>
    </row>
    <row r="74" spans="1:57" ht="11.25">
      <c r="B74" s="17"/>
      <c r="AR74" s="17"/>
    </row>
    <row r="75" spans="1:57" s="2" customFormat="1" ht="12.75">
      <c r="A75" s="29"/>
      <c r="B75" s="30"/>
      <c r="C75" s="29"/>
      <c r="D75" s="42" t="s">
        <v>48</v>
      </c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42" t="s">
        <v>49</v>
      </c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42" t="s">
        <v>48</v>
      </c>
      <c r="AI75" s="32"/>
      <c r="AJ75" s="32"/>
      <c r="AK75" s="32"/>
      <c r="AL75" s="32"/>
      <c r="AM75" s="42" t="s">
        <v>49</v>
      </c>
      <c r="AN75" s="32"/>
      <c r="AO75" s="32"/>
      <c r="AP75" s="29"/>
      <c r="AQ75" s="29"/>
      <c r="AR75" s="30"/>
      <c r="BE75" s="29"/>
    </row>
    <row r="76" spans="1:57" s="2" customFormat="1" ht="11.25">
      <c r="A76" s="29"/>
      <c r="B76" s="30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30"/>
      <c r="BE76" s="29"/>
    </row>
    <row r="77" spans="1:57" s="2" customFormat="1" ht="6.95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30"/>
      <c r="BE77" s="29"/>
    </row>
    <row r="81" spans="1:91" s="2" customFormat="1" ht="6.95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30"/>
      <c r="BE81" s="29"/>
    </row>
    <row r="82" spans="1:91" s="2" customFormat="1" ht="24.95" customHeight="1">
      <c r="A82" s="29"/>
      <c r="B82" s="30"/>
      <c r="C82" s="18" t="s">
        <v>52</v>
      </c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30"/>
      <c r="BE82" s="29"/>
    </row>
    <row r="83" spans="1:91" s="2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30"/>
      <c r="BE83" s="29"/>
    </row>
    <row r="84" spans="1:91" s="4" customFormat="1" ht="12" customHeight="1">
      <c r="B84" s="48"/>
      <c r="C84" s="24" t="s">
        <v>11</v>
      </c>
      <c r="L84" s="4" t="str">
        <f>K5</f>
        <v>14919</v>
      </c>
      <c r="AR84" s="48"/>
    </row>
    <row r="85" spans="1:91" s="5" customFormat="1" ht="36.950000000000003" customHeight="1">
      <c r="B85" s="49"/>
      <c r="C85" s="50" t="s">
        <v>14</v>
      </c>
      <c r="L85" s="185" t="str">
        <f>K6</f>
        <v>Revitalizácia športoveho areálu Slavoj Trebišov - opakovaná</v>
      </c>
      <c r="M85" s="186"/>
      <c r="N85" s="186"/>
      <c r="O85" s="186"/>
      <c r="P85" s="186"/>
      <c r="Q85" s="186"/>
      <c r="R85" s="186"/>
      <c r="S85" s="186"/>
      <c r="T85" s="186"/>
      <c r="U85" s="186"/>
      <c r="V85" s="186"/>
      <c r="W85" s="186"/>
      <c r="X85" s="186"/>
      <c r="Y85" s="186"/>
      <c r="Z85" s="186"/>
      <c r="AA85" s="186"/>
      <c r="AB85" s="186"/>
      <c r="AC85" s="186"/>
      <c r="AD85" s="186"/>
      <c r="AE85" s="186"/>
      <c r="AF85" s="186"/>
      <c r="AG85" s="186"/>
      <c r="AH85" s="186"/>
      <c r="AI85" s="186"/>
      <c r="AJ85" s="186"/>
      <c r="AK85" s="186"/>
      <c r="AL85" s="186"/>
      <c r="AM85" s="186"/>
      <c r="AN85" s="186"/>
      <c r="AO85" s="186"/>
      <c r="AR85" s="49"/>
    </row>
    <row r="86" spans="1:91" s="2" customFormat="1" ht="6.95" customHeight="1">
      <c r="A86" s="29"/>
      <c r="B86" s="30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30"/>
      <c r="BE86" s="29"/>
    </row>
    <row r="87" spans="1:91" s="2" customFormat="1" ht="12" customHeight="1">
      <c r="A87" s="29"/>
      <c r="B87" s="30"/>
      <c r="C87" s="24" t="s">
        <v>17</v>
      </c>
      <c r="D87" s="29"/>
      <c r="E87" s="29"/>
      <c r="F87" s="29"/>
      <c r="G87" s="29"/>
      <c r="H87" s="29"/>
      <c r="I87" s="29"/>
      <c r="J87" s="29"/>
      <c r="K87" s="29"/>
      <c r="L87" s="51" t="str">
        <f>IF(K8="","",K8)</f>
        <v xml:space="preserve">Trebišov </v>
      </c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4" t="s">
        <v>19</v>
      </c>
      <c r="AJ87" s="29"/>
      <c r="AK87" s="29"/>
      <c r="AL87" s="29"/>
      <c r="AM87" s="187" t="str">
        <f>IF(AN8= "","",AN8)</f>
        <v>10. 2. 2021</v>
      </c>
      <c r="AN87" s="187"/>
      <c r="AO87" s="29"/>
      <c r="AP87" s="29"/>
      <c r="AQ87" s="29"/>
      <c r="AR87" s="30"/>
      <c r="BE87" s="29"/>
    </row>
    <row r="88" spans="1:91" s="2" customFormat="1" ht="6.95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30"/>
      <c r="BE88" s="29"/>
    </row>
    <row r="89" spans="1:91" s="2" customFormat="1" ht="15.2" customHeight="1">
      <c r="A89" s="29"/>
      <c r="B89" s="30"/>
      <c r="C89" s="24" t="s">
        <v>21</v>
      </c>
      <c r="D89" s="29"/>
      <c r="E89" s="29"/>
      <c r="F89" s="29"/>
      <c r="G89" s="29"/>
      <c r="H89" s="29"/>
      <c r="I89" s="29"/>
      <c r="J89" s="29"/>
      <c r="K89" s="29"/>
      <c r="L89" s="4" t="str">
        <f>IF(E11= "","",E11)</f>
        <v xml:space="preserve">Mesto Trebišov </v>
      </c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4" t="s">
        <v>27</v>
      </c>
      <c r="AJ89" s="29"/>
      <c r="AK89" s="29"/>
      <c r="AL89" s="29"/>
      <c r="AM89" s="188" t="str">
        <f>IF(E17="","",E17)</f>
        <v xml:space="preserve"> </v>
      </c>
      <c r="AN89" s="189"/>
      <c r="AO89" s="189"/>
      <c r="AP89" s="189"/>
      <c r="AQ89" s="29"/>
      <c r="AR89" s="30"/>
      <c r="AS89" s="190" t="s">
        <v>53</v>
      </c>
      <c r="AT89" s="191"/>
      <c r="AU89" s="53"/>
      <c r="AV89" s="53"/>
      <c r="AW89" s="53"/>
      <c r="AX89" s="53"/>
      <c r="AY89" s="53"/>
      <c r="AZ89" s="53"/>
      <c r="BA89" s="53"/>
      <c r="BB89" s="53"/>
      <c r="BC89" s="53"/>
      <c r="BD89" s="54"/>
      <c r="BE89" s="29"/>
    </row>
    <row r="90" spans="1:91" s="2" customFormat="1" ht="15.2" customHeight="1">
      <c r="A90" s="29"/>
      <c r="B90" s="30"/>
      <c r="C90" s="24" t="s">
        <v>25</v>
      </c>
      <c r="D90" s="29"/>
      <c r="E90" s="29"/>
      <c r="F90" s="29"/>
      <c r="G90" s="29"/>
      <c r="H90" s="29"/>
      <c r="I90" s="29"/>
      <c r="J90" s="29"/>
      <c r="K90" s="29"/>
      <c r="L90" s="4" t="str">
        <f>IF(E14= "Vyplň údaj","",E14)</f>
        <v/>
      </c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4" t="s">
        <v>31</v>
      </c>
      <c r="AJ90" s="29"/>
      <c r="AK90" s="29"/>
      <c r="AL90" s="29"/>
      <c r="AM90" s="188" t="str">
        <f>IF(E20="","",E20)</f>
        <v xml:space="preserve"> </v>
      </c>
      <c r="AN90" s="189"/>
      <c r="AO90" s="189"/>
      <c r="AP90" s="189"/>
      <c r="AQ90" s="29"/>
      <c r="AR90" s="30"/>
      <c r="AS90" s="192"/>
      <c r="AT90" s="193"/>
      <c r="AU90" s="55"/>
      <c r="AV90" s="55"/>
      <c r="AW90" s="55"/>
      <c r="AX90" s="55"/>
      <c r="AY90" s="55"/>
      <c r="AZ90" s="55"/>
      <c r="BA90" s="55"/>
      <c r="BB90" s="55"/>
      <c r="BC90" s="55"/>
      <c r="BD90" s="56"/>
      <c r="BE90" s="29"/>
    </row>
    <row r="91" spans="1:91" s="2" customFormat="1" ht="10.9" customHeight="1">
      <c r="A91" s="29"/>
      <c r="B91" s="30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30"/>
      <c r="AS91" s="192"/>
      <c r="AT91" s="193"/>
      <c r="AU91" s="55"/>
      <c r="AV91" s="55"/>
      <c r="AW91" s="55"/>
      <c r="AX91" s="55"/>
      <c r="AY91" s="55"/>
      <c r="AZ91" s="55"/>
      <c r="BA91" s="55"/>
      <c r="BB91" s="55"/>
      <c r="BC91" s="55"/>
      <c r="BD91" s="56"/>
      <c r="BE91" s="29"/>
    </row>
    <row r="92" spans="1:91" s="2" customFormat="1" ht="29.25" customHeight="1">
      <c r="A92" s="29"/>
      <c r="B92" s="30"/>
      <c r="C92" s="194" t="s">
        <v>54</v>
      </c>
      <c r="D92" s="195"/>
      <c r="E92" s="195"/>
      <c r="F92" s="195"/>
      <c r="G92" s="195"/>
      <c r="H92" s="57"/>
      <c r="I92" s="197" t="s">
        <v>55</v>
      </c>
      <c r="J92" s="195"/>
      <c r="K92" s="195"/>
      <c r="L92" s="195"/>
      <c r="M92" s="195"/>
      <c r="N92" s="195"/>
      <c r="O92" s="195"/>
      <c r="P92" s="195"/>
      <c r="Q92" s="195"/>
      <c r="R92" s="195"/>
      <c r="S92" s="195"/>
      <c r="T92" s="195"/>
      <c r="U92" s="195"/>
      <c r="V92" s="195"/>
      <c r="W92" s="195"/>
      <c r="X92" s="195"/>
      <c r="Y92" s="195"/>
      <c r="Z92" s="195"/>
      <c r="AA92" s="195"/>
      <c r="AB92" s="195"/>
      <c r="AC92" s="195"/>
      <c r="AD92" s="195"/>
      <c r="AE92" s="195"/>
      <c r="AF92" s="195"/>
      <c r="AG92" s="196" t="s">
        <v>56</v>
      </c>
      <c r="AH92" s="195"/>
      <c r="AI92" s="195"/>
      <c r="AJ92" s="195"/>
      <c r="AK92" s="195"/>
      <c r="AL92" s="195"/>
      <c r="AM92" s="195"/>
      <c r="AN92" s="197" t="s">
        <v>57</v>
      </c>
      <c r="AO92" s="195"/>
      <c r="AP92" s="198"/>
      <c r="AQ92" s="58" t="s">
        <v>58</v>
      </c>
      <c r="AR92" s="30"/>
      <c r="AS92" s="59" t="s">
        <v>59</v>
      </c>
      <c r="AT92" s="60" t="s">
        <v>60</v>
      </c>
      <c r="AU92" s="60" t="s">
        <v>61</v>
      </c>
      <c r="AV92" s="60" t="s">
        <v>62</v>
      </c>
      <c r="AW92" s="60" t="s">
        <v>63</v>
      </c>
      <c r="AX92" s="60" t="s">
        <v>64</v>
      </c>
      <c r="AY92" s="60" t="s">
        <v>65</v>
      </c>
      <c r="AZ92" s="60" t="s">
        <v>66</v>
      </c>
      <c r="BA92" s="60" t="s">
        <v>67</v>
      </c>
      <c r="BB92" s="60" t="s">
        <v>68</v>
      </c>
      <c r="BC92" s="60" t="s">
        <v>69</v>
      </c>
      <c r="BD92" s="61" t="s">
        <v>70</v>
      </c>
      <c r="BE92" s="29"/>
    </row>
    <row r="93" spans="1:91" s="2" customFormat="1" ht="10.9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30"/>
      <c r="AS93" s="62"/>
      <c r="AT93" s="63"/>
      <c r="AU93" s="63"/>
      <c r="AV93" s="63"/>
      <c r="AW93" s="63"/>
      <c r="AX93" s="63"/>
      <c r="AY93" s="63"/>
      <c r="AZ93" s="63"/>
      <c r="BA93" s="63"/>
      <c r="BB93" s="63"/>
      <c r="BC93" s="63"/>
      <c r="BD93" s="64"/>
      <c r="BE93" s="29"/>
    </row>
    <row r="94" spans="1:91" s="6" customFormat="1" ht="32.450000000000003" customHeight="1">
      <c r="B94" s="65"/>
      <c r="C94" s="66" t="s">
        <v>71</v>
      </c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  <c r="Y94" s="67"/>
      <c r="Z94" s="67"/>
      <c r="AA94" s="67"/>
      <c r="AB94" s="67"/>
      <c r="AC94" s="67"/>
      <c r="AD94" s="67"/>
      <c r="AE94" s="67"/>
      <c r="AF94" s="67"/>
      <c r="AG94" s="202">
        <f>ROUND(SUM(AG95:AG99),2)</f>
        <v>0</v>
      </c>
      <c r="AH94" s="202"/>
      <c r="AI94" s="202"/>
      <c r="AJ94" s="202"/>
      <c r="AK94" s="202"/>
      <c r="AL94" s="202"/>
      <c r="AM94" s="202"/>
      <c r="AN94" s="203">
        <f t="shared" ref="AN94:AN99" si="0">SUM(AG94,AT94)</f>
        <v>0</v>
      </c>
      <c r="AO94" s="203"/>
      <c r="AP94" s="203"/>
      <c r="AQ94" s="69" t="s">
        <v>1</v>
      </c>
      <c r="AR94" s="65"/>
      <c r="AS94" s="70">
        <f>ROUND(SUM(AS95:AS99),2)</f>
        <v>0</v>
      </c>
      <c r="AT94" s="71">
        <f t="shared" ref="AT94:AT99" si="1">ROUND(SUM(AV94:AW94),2)</f>
        <v>0</v>
      </c>
      <c r="AU94" s="72">
        <f>ROUND(SUM(AU95:AU99),5)</f>
        <v>0</v>
      </c>
      <c r="AV94" s="71">
        <f>ROUND(AZ94*L29,2)</f>
        <v>0</v>
      </c>
      <c r="AW94" s="71">
        <f>ROUND(BA94*L30,2)</f>
        <v>0</v>
      </c>
      <c r="AX94" s="71">
        <f>ROUND(BB94*L29,2)</f>
        <v>0</v>
      </c>
      <c r="AY94" s="71">
        <f>ROUND(BC94*L30,2)</f>
        <v>0</v>
      </c>
      <c r="AZ94" s="71">
        <f>ROUND(SUM(AZ95:AZ99),2)</f>
        <v>0</v>
      </c>
      <c r="BA94" s="71">
        <f>ROUND(SUM(BA95:BA99),2)</f>
        <v>0</v>
      </c>
      <c r="BB94" s="71">
        <f>ROUND(SUM(BB95:BB99),2)</f>
        <v>0</v>
      </c>
      <c r="BC94" s="71">
        <f>ROUND(SUM(BC95:BC99),2)</f>
        <v>0</v>
      </c>
      <c r="BD94" s="73">
        <f>ROUND(SUM(BD95:BD99),2)</f>
        <v>0</v>
      </c>
      <c r="BS94" s="74" t="s">
        <v>72</v>
      </c>
      <c r="BT94" s="74" t="s">
        <v>73</v>
      </c>
      <c r="BU94" s="75" t="s">
        <v>74</v>
      </c>
      <c r="BV94" s="74" t="s">
        <v>75</v>
      </c>
      <c r="BW94" s="74" t="s">
        <v>4</v>
      </c>
      <c r="BX94" s="74" t="s">
        <v>76</v>
      </c>
      <c r="CL94" s="74" t="s">
        <v>1</v>
      </c>
    </row>
    <row r="95" spans="1:91" s="7" customFormat="1" ht="16.5" customHeight="1">
      <c r="A95" s="76" t="s">
        <v>77</v>
      </c>
      <c r="B95" s="77"/>
      <c r="C95" s="78"/>
      <c r="D95" s="199" t="s">
        <v>78</v>
      </c>
      <c r="E95" s="199"/>
      <c r="F95" s="199"/>
      <c r="G95" s="199"/>
      <c r="H95" s="199"/>
      <c r="I95" s="79"/>
      <c r="J95" s="199" t="s">
        <v>79</v>
      </c>
      <c r="K95" s="199"/>
      <c r="L95" s="199"/>
      <c r="M95" s="199"/>
      <c r="N95" s="199"/>
      <c r="O95" s="199"/>
      <c r="P95" s="199"/>
      <c r="Q95" s="199"/>
      <c r="R95" s="199"/>
      <c r="S95" s="199"/>
      <c r="T95" s="199"/>
      <c r="U95" s="199"/>
      <c r="V95" s="199"/>
      <c r="W95" s="199"/>
      <c r="X95" s="199"/>
      <c r="Y95" s="199"/>
      <c r="Z95" s="199"/>
      <c r="AA95" s="199"/>
      <c r="AB95" s="199"/>
      <c r="AC95" s="199"/>
      <c r="AD95" s="199"/>
      <c r="AE95" s="199"/>
      <c r="AF95" s="199"/>
      <c r="AG95" s="200">
        <f>'01 - SO 01 Ihrisko pre ka...'!J32</f>
        <v>0</v>
      </c>
      <c r="AH95" s="201"/>
      <c r="AI95" s="201"/>
      <c r="AJ95" s="201"/>
      <c r="AK95" s="201"/>
      <c r="AL95" s="201"/>
      <c r="AM95" s="201"/>
      <c r="AN95" s="200">
        <f t="shared" si="0"/>
        <v>0</v>
      </c>
      <c r="AO95" s="201"/>
      <c r="AP95" s="201"/>
      <c r="AQ95" s="80" t="s">
        <v>80</v>
      </c>
      <c r="AR95" s="77"/>
      <c r="AS95" s="81">
        <v>0</v>
      </c>
      <c r="AT95" s="82">
        <f t="shared" si="1"/>
        <v>0</v>
      </c>
      <c r="AU95" s="83">
        <f>'01 - SO 01 Ihrisko pre ka...'!P134</f>
        <v>0</v>
      </c>
      <c r="AV95" s="82">
        <f>'01 - SO 01 Ihrisko pre ka...'!J35</f>
        <v>0</v>
      </c>
      <c r="AW95" s="82">
        <f>'01 - SO 01 Ihrisko pre ka...'!J36</f>
        <v>0</v>
      </c>
      <c r="AX95" s="82">
        <f>'01 - SO 01 Ihrisko pre ka...'!J37</f>
        <v>0</v>
      </c>
      <c r="AY95" s="82">
        <f>'01 - SO 01 Ihrisko pre ka...'!J38</f>
        <v>0</v>
      </c>
      <c r="AZ95" s="82">
        <f>'01 - SO 01 Ihrisko pre ka...'!F35</f>
        <v>0</v>
      </c>
      <c r="BA95" s="82">
        <f>'01 - SO 01 Ihrisko pre ka...'!F36</f>
        <v>0</v>
      </c>
      <c r="BB95" s="82">
        <f>'01 - SO 01 Ihrisko pre ka...'!F37</f>
        <v>0</v>
      </c>
      <c r="BC95" s="82">
        <f>'01 - SO 01 Ihrisko pre ka...'!F38</f>
        <v>0</v>
      </c>
      <c r="BD95" s="84">
        <f>'01 - SO 01 Ihrisko pre ka...'!F39</f>
        <v>0</v>
      </c>
      <c r="BT95" s="85" t="s">
        <v>81</v>
      </c>
      <c r="BV95" s="85" t="s">
        <v>75</v>
      </c>
      <c r="BW95" s="85" t="s">
        <v>82</v>
      </c>
      <c r="BX95" s="85" t="s">
        <v>4</v>
      </c>
      <c r="CL95" s="85" t="s">
        <v>1</v>
      </c>
      <c r="CM95" s="85" t="s">
        <v>73</v>
      </c>
    </row>
    <row r="96" spans="1:91" s="7" customFormat="1" ht="16.5" customHeight="1">
      <c r="A96" s="76" t="s">
        <v>77</v>
      </c>
      <c r="B96" s="77"/>
      <c r="C96" s="78"/>
      <c r="D96" s="199" t="s">
        <v>83</v>
      </c>
      <c r="E96" s="199"/>
      <c r="F96" s="199"/>
      <c r="G96" s="199"/>
      <c r="H96" s="199"/>
      <c r="I96" s="79"/>
      <c r="J96" s="199" t="s">
        <v>84</v>
      </c>
      <c r="K96" s="199"/>
      <c r="L96" s="199"/>
      <c r="M96" s="199"/>
      <c r="N96" s="199"/>
      <c r="O96" s="199"/>
      <c r="P96" s="199"/>
      <c r="Q96" s="199"/>
      <c r="R96" s="199"/>
      <c r="S96" s="199"/>
      <c r="T96" s="199"/>
      <c r="U96" s="199"/>
      <c r="V96" s="199"/>
      <c r="W96" s="199"/>
      <c r="X96" s="199"/>
      <c r="Y96" s="199"/>
      <c r="Z96" s="199"/>
      <c r="AA96" s="199"/>
      <c r="AB96" s="199"/>
      <c r="AC96" s="199"/>
      <c r="AD96" s="199"/>
      <c r="AE96" s="199"/>
      <c r="AF96" s="199"/>
      <c r="AG96" s="200">
        <f>'02 - SO 02 Ihrisko pre ka...'!J32</f>
        <v>0</v>
      </c>
      <c r="AH96" s="201"/>
      <c r="AI96" s="201"/>
      <c r="AJ96" s="201"/>
      <c r="AK96" s="201"/>
      <c r="AL96" s="201"/>
      <c r="AM96" s="201"/>
      <c r="AN96" s="200">
        <f t="shared" si="0"/>
        <v>0</v>
      </c>
      <c r="AO96" s="201"/>
      <c r="AP96" s="201"/>
      <c r="AQ96" s="80" t="s">
        <v>80</v>
      </c>
      <c r="AR96" s="77"/>
      <c r="AS96" s="81">
        <v>0</v>
      </c>
      <c r="AT96" s="82">
        <f t="shared" si="1"/>
        <v>0</v>
      </c>
      <c r="AU96" s="83">
        <f>'02 - SO 02 Ihrisko pre ka...'!P134</f>
        <v>0</v>
      </c>
      <c r="AV96" s="82">
        <f>'02 - SO 02 Ihrisko pre ka...'!J35</f>
        <v>0</v>
      </c>
      <c r="AW96" s="82">
        <f>'02 - SO 02 Ihrisko pre ka...'!J36</f>
        <v>0</v>
      </c>
      <c r="AX96" s="82">
        <f>'02 - SO 02 Ihrisko pre ka...'!J37</f>
        <v>0</v>
      </c>
      <c r="AY96" s="82">
        <f>'02 - SO 02 Ihrisko pre ka...'!J38</f>
        <v>0</v>
      </c>
      <c r="AZ96" s="82">
        <f>'02 - SO 02 Ihrisko pre ka...'!F35</f>
        <v>0</v>
      </c>
      <c r="BA96" s="82">
        <f>'02 - SO 02 Ihrisko pre ka...'!F36</f>
        <v>0</v>
      </c>
      <c r="BB96" s="82">
        <f>'02 - SO 02 Ihrisko pre ka...'!F37</f>
        <v>0</v>
      </c>
      <c r="BC96" s="82">
        <f>'02 - SO 02 Ihrisko pre ka...'!F38</f>
        <v>0</v>
      </c>
      <c r="BD96" s="84">
        <f>'02 - SO 02 Ihrisko pre ka...'!F39</f>
        <v>0</v>
      </c>
      <c r="BT96" s="85" t="s">
        <v>81</v>
      </c>
      <c r="BV96" s="85" t="s">
        <v>75</v>
      </c>
      <c r="BW96" s="85" t="s">
        <v>85</v>
      </c>
      <c r="BX96" s="85" t="s">
        <v>4</v>
      </c>
      <c r="CL96" s="85" t="s">
        <v>1</v>
      </c>
      <c r="CM96" s="85" t="s">
        <v>73</v>
      </c>
    </row>
    <row r="97" spans="1:91" s="7" customFormat="1" ht="16.5" customHeight="1">
      <c r="A97" s="76" t="s">
        <v>77</v>
      </c>
      <c r="B97" s="77"/>
      <c r="C97" s="78"/>
      <c r="D97" s="199" t="s">
        <v>86</v>
      </c>
      <c r="E97" s="199"/>
      <c r="F97" s="199"/>
      <c r="G97" s="199"/>
      <c r="H97" s="199"/>
      <c r="I97" s="79"/>
      <c r="J97" s="199" t="s">
        <v>87</v>
      </c>
      <c r="K97" s="199"/>
      <c r="L97" s="199"/>
      <c r="M97" s="199"/>
      <c r="N97" s="199"/>
      <c r="O97" s="199"/>
      <c r="P97" s="199"/>
      <c r="Q97" s="199"/>
      <c r="R97" s="199"/>
      <c r="S97" s="199"/>
      <c r="T97" s="199"/>
      <c r="U97" s="199"/>
      <c r="V97" s="199"/>
      <c r="W97" s="199"/>
      <c r="X97" s="199"/>
      <c r="Y97" s="199"/>
      <c r="Z97" s="199"/>
      <c r="AA97" s="199"/>
      <c r="AB97" s="199"/>
      <c r="AC97" s="199"/>
      <c r="AD97" s="199"/>
      <c r="AE97" s="199"/>
      <c r="AF97" s="199"/>
      <c r="AG97" s="200">
        <f>'04 - SO 04 Asfaltove ihri...'!J32</f>
        <v>0</v>
      </c>
      <c r="AH97" s="201"/>
      <c r="AI97" s="201"/>
      <c r="AJ97" s="201"/>
      <c r="AK97" s="201"/>
      <c r="AL97" s="201"/>
      <c r="AM97" s="201"/>
      <c r="AN97" s="200">
        <f t="shared" si="0"/>
        <v>0</v>
      </c>
      <c r="AO97" s="201"/>
      <c r="AP97" s="201"/>
      <c r="AQ97" s="80" t="s">
        <v>80</v>
      </c>
      <c r="AR97" s="77"/>
      <c r="AS97" s="81">
        <v>0</v>
      </c>
      <c r="AT97" s="82">
        <f t="shared" si="1"/>
        <v>0</v>
      </c>
      <c r="AU97" s="83">
        <f>'04 - SO 04 Asfaltove ihri...'!P131</f>
        <v>0</v>
      </c>
      <c r="AV97" s="82">
        <f>'04 - SO 04 Asfaltove ihri...'!J35</f>
        <v>0</v>
      </c>
      <c r="AW97" s="82">
        <f>'04 - SO 04 Asfaltove ihri...'!J36</f>
        <v>0</v>
      </c>
      <c r="AX97" s="82">
        <f>'04 - SO 04 Asfaltove ihri...'!J37</f>
        <v>0</v>
      </c>
      <c r="AY97" s="82">
        <f>'04 - SO 04 Asfaltove ihri...'!J38</f>
        <v>0</v>
      </c>
      <c r="AZ97" s="82">
        <f>'04 - SO 04 Asfaltove ihri...'!F35</f>
        <v>0</v>
      </c>
      <c r="BA97" s="82">
        <f>'04 - SO 04 Asfaltove ihri...'!F36</f>
        <v>0</v>
      </c>
      <c r="BB97" s="82">
        <f>'04 - SO 04 Asfaltove ihri...'!F37</f>
        <v>0</v>
      </c>
      <c r="BC97" s="82">
        <f>'04 - SO 04 Asfaltove ihri...'!F38</f>
        <v>0</v>
      </c>
      <c r="BD97" s="84">
        <f>'04 - SO 04 Asfaltove ihri...'!F39</f>
        <v>0</v>
      </c>
      <c r="BT97" s="85" t="s">
        <v>81</v>
      </c>
      <c r="BV97" s="85" t="s">
        <v>75</v>
      </c>
      <c r="BW97" s="85" t="s">
        <v>88</v>
      </c>
      <c r="BX97" s="85" t="s">
        <v>4</v>
      </c>
      <c r="CL97" s="85" t="s">
        <v>1</v>
      </c>
      <c r="CM97" s="85" t="s">
        <v>73</v>
      </c>
    </row>
    <row r="98" spans="1:91" s="7" customFormat="1" ht="16.5" customHeight="1">
      <c r="A98" s="76" t="s">
        <v>77</v>
      </c>
      <c r="B98" s="77"/>
      <c r="C98" s="78"/>
      <c r="D98" s="199" t="s">
        <v>89</v>
      </c>
      <c r="E98" s="199"/>
      <c r="F98" s="199"/>
      <c r="G98" s="199"/>
      <c r="H98" s="199"/>
      <c r="I98" s="79"/>
      <c r="J98" s="199" t="s">
        <v>90</v>
      </c>
      <c r="K98" s="199"/>
      <c r="L98" s="199"/>
      <c r="M98" s="199"/>
      <c r="N98" s="199"/>
      <c r="O98" s="199"/>
      <c r="P98" s="199"/>
      <c r="Q98" s="199"/>
      <c r="R98" s="199"/>
      <c r="S98" s="199"/>
      <c r="T98" s="199"/>
      <c r="U98" s="199"/>
      <c r="V98" s="199"/>
      <c r="W98" s="199"/>
      <c r="X98" s="199"/>
      <c r="Y98" s="199"/>
      <c r="Z98" s="199"/>
      <c r="AA98" s="199"/>
      <c r="AB98" s="199"/>
      <c r="AC98" s="199"/>
      <c r="AD98" s="199"/>
      <c r="AE98" s="199"/>
      <c r="AF98" s="199"/>
      <c r="AG98" s="200">
        <f>'05 - SO 05 Príjazdová kom...'!J32</f>
        <v>0</v>
      </c>
      <c r="AH98" s="201"/>
      <c r="AI98" s="201"/>
      <c r="AJ98" s="201"/>
      <c r="AK98" s="201"/>
      <c r="AL98" s="201"/>
      <c r="AM98" s="201"/>
      <c r="AN98" s="200">
        <f t="shared" si="0"/>
        <v>0</v>
      </c>
      <c r="AO98" s="201"/>
      <c r="AP98" s="201"/>
      <c r="AQ98" s="80" t="s">
        <v>80</v>
      </c>
      <c r="AR98" s="77"/>
      <c r="AS98" s="81">
        <v>0</v>
      </c>
      <c r="AT98" s="82">
        <f t="shared" si="1"/>
        <v>0</v>
      </c>
      <c r="AU98" s="83">
        <f>'05 - SO 05 Príjazdová kom...'!P131</f>
        <v>0</v>
      </c>
      <c r="AV98" s="82">
        <f>'05 - SO 05 Príjazdová kom...'!J35</f>
        <v>0</v>
      </c>
      <c r="AW98" s="82">
        <f>'05 - SO 05 Príjazdová kom...'!J36</f>
        <v>0</v>
      </c>
      <c r="AX98" s="82">
        <f>'05 - SO 05 Príjazdová kom...'!J37</f>
        <v>0</v>
      </c>
      <c r="AY98" s="82">
        <f>'05 - SO 05 Príjazdová kom...'!J38</f>
        <v>0</v>
      </c>
      <c r="AZ98" s="82">
        <f>'05 - SO 05 Príjazdová kom...'!F35</f>
        <v>0</v>
      </c>
      <c r="BA98" s="82">
        <f>'05 - SO 05 Príjazdová kom...'!F36</f>
        <v>0</v>
      </c>
      <c r="BB98" s="82">
        <f>'05 - SO 05 Príjazdová kom...'!F37</f>
        <v>0</v>
      </c>
      <c r="BC98" s="82">
        <f>'05 - SO 05 Príjazdová kom...'!F38</f>
        <v>0</v>
      </c>
      <c r="BD98" s="84">
        <f>'05 - SO 05 Príjazdová kom...'!F39</f>
        <v>0</v>
      </c>
      <c r="BT98" s="85" t="s">
        <v>81</v>
      </c>
      <c r="BV98" s="85" t="s">
        <v>75</v>
      </c>
      <c r="BW98" s="85" t="s">
        <v>91</v>
      </c>
      <c r="BX98" s="85" t="s">
        <v>4</v>
      </c>
      <c r="CL98" s="85" t="s">
        <v>1</v>
      </c>
      <c r="CM98" s="85" t="s">
        <v>73</v>
      </c>
    </row>
    <row r="99" spans="1:91" s="7" customFormat="1" ht="24.75" customHeight="1">
      <c r="A99" s="76" t="s">
        <v>77</v>
      </c>
      <c r="B99" s="77"/>
      <c r="C99" s="78"/>
      <c r="D99" s="199" t="s">
        <v>92</v>
      </c>
      <c r="E99" s="199"/>
      <c r="F99" s="199"/>
      <c r="G99" s="199"/>
      <c r="H99" s="199"/>
      <c r="I99" s="79"/>
      <c r="J99" s="199" t="s">
        <v>93</v>
      </c>
      <c r="K99" s="199"/>
      <c r="L99" s="199"/>
      <c r="M99" s="199"/>
      <c r="N99" s="199"/>
      <c r="O99" s="199"/>
      <c r="P99" s="199"/>
      <c r="Q99" s="199"/>
      <c r="R99" s="199"/>
      <c r="S99" s="199"/>
      <c r="T99" s="199"/>
      <c r="U99" s="199"/>
      <c r="V99" s="199"/>
      <c r="W99" s="199"/>
      <c r="X99" s="199"/>
      <c r="Y99" s="199"/>
      <c r="Z99" s="199"/>
      <c r="AA99" s="199"/>
      <c r="AB99" s="199"/>
      <c r="AC99" s="199"/>
      <c r="AD99" s="199"/>
      <c r="AE99" s="199"/>
      <c r="AF99" s="199"/>
      <c r="AG99" s="200">
        <f>'08 - SO 08 Oporný murik, ...'!J32</f>
        <v>0</v>
      </c>
      <c r="AH99" s="201"/>
      <c r="AI99" s="201"/>
      <c r="AJ99" s="201"/>
      <c r="AK99" s="201"/>
      <c r="AL99" s="201"/>
      <c r="AM99" s="201"/>
      <c r="AN99" s="200">
        <f t="shared" si="0"/>
        <v>0</v>
      </c>
      <c r="AO99" s="201"/>
      <c r="AP99" s="201"/>
      <c r="AQ99" s="80" t="s">
        <v>80</v>
      </c>
      <c r="AR99" s="77"/>
      <c r="AS99" s="86">
        <v>0</v>
      </c>
      <c r="AT99" s="87">
        <f t="shared" si="1"/>
        <v>0</v>
      </c>
      <c r="AU99" s="88">
        <f>'08 - SO 08 Oporný murik, ...'!P135</f>
        <v>0</v>
      </c>
      <c r="AV99" s="87">
        <f>'08 - SO 08 Oporný murik, ...'!J35</f>
        <v>0</v>
      </c>
      <c r="AW99" s="87">
        <f>'08 - SO 08 Oporný murik, ...'!J36</f>
        <v>0</v>
      </c>
      <c r="AX99" s="87">
        <f>'08 - SO 08 Oporný murik, ...'!J37</f>
        <v>0</v>
      </c>
      <c r="AY99" s="87">
        <f>'08 - SO 08 Oporný murik, ...'!J38</f>
        <v>0</v>
      </c>
      <c r="AZ99" s="87">
        <f>'08 - SO 08 Oporný murik, ...'!F35</f>
        <v>0</v>
      </c>
      <c r="BA99" s="87">
        <f>'08 - SO 08 Oporný murik, ...'!F36</f>
        <v>0</v>
      </c>
      <c r="BB99" s="87">
        <f>'08 - SO 08 Oporný murik, ...'!F37</f>
        <v>0</v>
      </c>
      <c r="BC99" s="87">
        <f>'08 - SO 08 Oporný murik, ...'!F38</f>
        <v>0</v>
      </c>
      <c r="BD99" s="89">
        <f>'08 - SO 08 Oporný murik, ...'!F39</f>
        <v>0</v>
      </c>
      <c r="BT99" s="85" t="s">
        <v>81</v>
      </c>
      <c r="BV99" s="85" t="s">
        <v>75</v>
      </c>
      <c r="BW99" s="85" t="s">
        <v>94</v>
      </c>
      <c r="BX99" s="85" t="s">
        <v>4</v>
      </c>
      <c r="CL99" s="85" t="s">
        <v>1</v>
      </c>
      <c r="CM99" s="85" t="s">
        <v>73</v>
      </c>
    </row>
    <row r="100" spans="1:91" s="2" customFormat="1" ht="30" customHeight="1">
      <c r="A100" s="29"/>
      <c r="B100" s="30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30"/>
      <c r="AS100" s="29"/>
      <c r="AT100" s="29"/>
      <c r="AU100" s="29"/>
      <c r="AV100" s="29"/>
      <c r="AW100" s="29"/>
      <c r="AX100" s="29"/>
      <c r="AY100" s="29"/>
      <c r="AZ100" s="29"/>
      <c r="BA100" s="29"/>
      <c r="BB100" s="29"/>
      <c r="BC100" s="29"/>
      <c r="BD100" s="29"/>
      <c r="BE100" s="29"/>
    </row>
    <row r="101" spans="1:91" s="2" customFormat="1" ht="6.95" customHeight="1">
      <c r="A101" s="29"/>
      <c r="B101" s="44"/>
      <c r="C101" s="45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5"/>
      <c r="AB101" s="45"/>
      <c r="AC101" s="45"/>
      <c r="AD101" s="45"/>
      <c r="AE101" s="45"/>
      <c r="AF101" s="45"/>
      <c r="AG101" s="45"/>
      <c r="AH101" s="45"/>
      <c r="AI101" s="45"/>
      <c r="AJ101" s="45"/>
      <c r="AK101" s="45"/>
      <c r="AL101" s="45"/>
      <c r="AM101" s="45"/>
      <c r="AN101" s="45"/>
      <c r="AO101" s="45"/>
      <c r="AP101" s="45"/>
      <c r="AQ101" s="45"/>
      <c r="AR101" s="30"/>
      <c r="AS101" s="29"/>
      <c r="AT101" s="29"/>
      <c r="AU101" s="29"/>
      <c r="AV101" s="29"/>
      <c r="AW101" s="29"/>
      <c r="AX101" s="29"/>
      <c r="AY101" s="29"/>
      <c r="AZ101" s="29"/>
      <c r="BA101" s="29"/>
      <c r="BB101" s="29"/>
      <c r="BC101" s="29"/>
      <c r="BD101" s="29"/>
      <c r="BE101" s="29"/>
    </row>
  </sheetData>
  <mergeCells count="58">
    <mergeCell ref="AR2:BE2"/>
    <mergeCell ref="AK33:AO33"/>
    <mergeCell ref="L33:P33"/>
    <mergeCell ref="W33:AE33"/>
    <mergeCell ref="AK35:AO35"/>
    <mergeCell ref="X35:AB35"/>
    <mergeCell ref="W31:AE31"/>
    <mergeCell ref="AK31:AO31"/>
    <mergeCell ref="AK32:AO32"/>
    <mergeCell ref="L32:P32"/>
    <mergeCell ref="W32:AE32"/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L29:P29"/>
    <mergeCell ref="AK29:AO29"/>
    <mergeCell ref="AK30:AO30"/>
    <mergeCell ref="L30:P30"/>
    <mergeCell ref="W30:AE30"/>
    <mergeCell ref="L31:P31"/>
    <mergeCell ref="AN98:AP98"/>
    <mergeCell ref="AG98:AM98"/>
    <mergeCell ref="D98:H98"/>
    <mergeCell ref="J98:AF98"/>
    <mergeCell ref="AN99:AP99"/>
    <mergeCell ref="AG99:AM99"/>
    <mergeCell ref="D99:H99"/>
    <mergeCell ref="J99:AF99"/>
    <mergeCell ref="J96:AF96"/>
    <mergeCell ref="D96:H96"/>
    <mergeCell ref="AG96:AM96"/>
    <mergeCell ref="AN96:AP96"/>
    <mergeCell ref="AN97:AP97"/>
    <mergeCell ref="D97:H97"/>
    <mergeCell ref="J97:AF97"/>
    <mergeCell ref="AG97:AM97"/>
    <mergeCell ref="C92:G92"/>
    <mergeCell ref="AG92:AM92"/>
    <mergeCell ref="I92:AF92"/>
    <mergeCell ref="AN92:AP92"/>
    <mergeCell ref="D95:H95"/>
    <mergeCell ref="AG95:AM95"/>
    <mergeCell ref="J95:AF95"/>
    <mergeCell ref="AN95:AP95"/>
    <mergeCell ref="AG94:AM94"/>
    <mergeCell ref="AN94:AP94"/>
    <mergeCell ref="L85:AO85"/>
    <mergeCell ref="AM87:AN87"/>
    <mergeCell ref="AM89:AP89"/>
    <mergeCell ref="AS89:AT91"/>
    <mergeCell ref="AM90:AP90"/>
  </mergeCells>
  <hyperlinks>
    <hyperlink ref="A95" location="'01 - SO 01 Ihrisko pre ka...'!C2" display="/"/>
    <hyperlink ref="A96" location="'02 - SO 02 Ihrisko pre ka...'!C2" display="/"/>
    <hyperlink ref="A97" location="'04 - SO 04 Asfaltove ihri...'!C2" display="/"/>
    <hyperlink ref="A98" location="'05 - SO 05 Príjazdová kom...'!C2" display="/"/>
    <hyperlink ref="A99" location="'08 - SO 08 Oporný murik, ...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69"/>
  <sheetViews>
    <sheetView showGridLines="0" topLeftCell="A76" workbookViewId="0"/>
  </sheetViews>
  <sheetFormatPr defaultRowHeight="1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223" t="s">
        <v>5</v>
      </c>
      <c r="M2" s="208"/>
      <c r="N2" s="208"/>
      <c r="O2" s="208"/>
      <c r="P2" s="208"/>
      <c r="Q2" s="208"/>
      <c r="R2" s="208"/>
      <c r="S2" s="208"/>
      <c r="T2" s="208"/>
      <c r="U2" s="208"/>
      <c r="V2" s="208"/>
      <c r="AT2" s="14" t="s">
        <v>82</v>
      </c>
    </row>
    <row r="3" spans="1:46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73</v>
      </c>
    </row>
    <row r="4" spans="1:46" s="1" customFormat="1" ht="24.95" customHeight="1">
      <c r="B4" s="17"/>
      <c r="D4" s="18" t="s">
        <v>95</v>
      </c>
      <c r="L4" s="17"/>
      <c r="M4" s="90" t="s">
        <v>9</v>
      </c>
      <c r="AT4" s="14" t="s">
        <v>3</v>
      </c>
    </row>
    <row r="5" spans="1:46" s="1" customFormat="1" ht="6.95" customHeight="1">
      <c r="B5" s="17"/>
      <c r="L5" s="17"/>
    </row>
    <row r="6" spans="1:46" s="1" customFormat="1" ht="12" customHeight="1">
      <c r="B6" s="17"/>
      <c r="D6" s="24" t="s">
        <v>14</v>
      </c>
      <c r="L6" s="17"/>
    </row>
    <row r="7" spans="1:46" s="1" customFormat="1" ht="16.5" customHeight="1">
      <c r="B7" s="17"/>
      <c r="E7" s="224" t="str">
        <f>'Rekapitulácia stavby'!K6</f>
        <v>Revitalizácia športoveho areálu Slavoj Trebišov - opakovaná</v>
      </c>
      <c r="F7" s="225"/>
      <c r="G7" s="225"/>
      <c r="H7" s="225"/>
      <c r="L7" s="17"/>
    </row>
    <row r="8" spans="1:46" s="2" customFormat="1" ht="12" customHeight="1">
      <c r="A8" s="29"/>
      <c r="B8" s="30"/>
      <c r="C8" s="29"/>
      <c r="D8" s="24" t="s">
        <v>96</v>
      </c>
      <c r="E8" s="29"/>
      <c r="F8" s="29"/>
      <c r="G8" s="29"/>
      <c r="H8" s="29"/>
      <c r="I8" s="29"/>
      <c r="J8" s="29"/>
      <c r="K8" s="29"/>
      <c r="L8" s="3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16.5" customHeight="1">
      <c r="A9" s="29"/>
      <c r="B9" s="30"/>
      <c r="C9" s="29"/>
      <c r="D9" s="29"/>
      <c r="E9" s="185" t="s">
        <v>97</v>
      </c>
      <c r="F9" s="226"/>
      <c r="G9" s="226"/>
      <c r="H9" s="226"/>
      <c r="I9" s="29"/>
      <c r="J9" s="29"/>
      <c r="K9" s="29"/>
      <c r="L9" s="3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t="11.25">
      <c r="A10" s="29"/>
      <c r="B10" s="30"/>
      <c r="C10" s="29"/>
      <c r="D10" s="29"/>
      <c r="E10" s="29"/>
      <c r="F10" s="29"/>
      <c r="G10" s="29"/>
      <c r="H10" s="29"/>
      <c r="I10" s="29"/>
      <c r="J10" s="29"/>
      <c r="K10" s="29"/>
      <c r="L10" s="3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customHeight="1">
      <c r="A11" s="29"/>
      <c r="B11" s="30"/>
      <c r="C11" s="29"/>
      <c r="D11" s="24" t="s">
        <v>15</v>
      </c>
      <c r="E11" s="29"/>
      <c r="F11" s="22" t="s">
        <v>1</v>
      </c>
      <c r="G11" s="29"/>
      <c r="H11" s="29"/>
      <c r="I11" s="24" t="s">
        <v>16</v>
      </c>
      <c r="J11" s="22" t="s">
        <v>1</v>
      </c>
      <c r="K11" s="29"/>
      <c r="L11" s="3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customHeight="1">
      <c r="A12" s="29"/>
      <c r="B12" s="30"/>
      <c r="C12" s="29"/>
      <c r="D12" s="24" t="s">
        <v>17</v>
      </c>
      <c r="E12" s="29"/>
      <c r="F12" s="22" t="s">
        <v>18</v>
      </c>
      <c r="G12" s="29"/>
      <c r="H12" s="29"/>
      <c r="I12" s="24" t="s">
        <v>19</v>
      </c>
      <c r="J12" s="52" t="str">
        <f>'Rekapitulácia stavby'!AN8</f>
        <v>10. 2. 2021</v>
      </c>
      <c r="K12" s="29"/>
      <c r="L12" s="3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customHeight="1">
      <c r="A13" s="29"/>
      <c r="B13" s="30"/>
      <c r="C13" s="29"/>
      <c r="D13" s="29"/>
      <c r="E13" s="29"/>
      <c r="F13" s="29"/>
      <c r="G13" s="29"/>
      <c r="H13" s="29"/>
      <c r="I13" s="29"/>
      <c r="J13" s="29"/>
      <c r="K13" s="29"/>
      <c r="L13" s="3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customHeight="1">
      <c r="A14" s="29"/>
      <c r="B14" s="30"/>
      <c r="C14" s="29"/>
      <c r="D14" s="24" t="s">
        <v>21</v>
      </c>
      <c r="E14" s="29"/>
      <c r="F14" s="29"/>
      <c r="G14" s="29"/>
      <c r="H14" s="29"/>
      <c r="I14" s="24" t="s">
        <v>22</v>
      </c>
      <c r="J14" s="22" t="s">
        <v>1</v>
      </c>
      <c r="K14" s="29"/>
      <c r="L14" s="3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customHeight="1">
      <c r="A15" s="29"/>
      <c r="B15" s="30"/>
      <c r="C15" s="29"/>
      <c r="D15" s="29"/>
      <c r="E15" s="22" t="s">
        <v>23</v>
      </c>
      <c r="F15" s="29"/>
      <c r="G15" s="29"/>
      <c r="H15" s="29"/>
      <c r="I15" s="24" t="s">
        <v>24</v>
      </c>
      <c r="J15" s="22" t="s">
        <v>1</v>
      </c>
      <c r="K15" s="29"/>
      <c r="L15" s="3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customHeight="1">
      <c r="A16" s="29"/>
      <c r="B16" s="30"/>
      <c r="C16" s="29"/>
      <c r="D16" s="29"/>
      <c r="E16" s="29"/>
      <c r="F16" s="29"/>
      <c r="G16" s="29"/>
      <c r="H16" s="29"/>
      <c r="I16" s="29"/>
      <c r="J16" s="29"/>
      <c r="K16" s="29"/>
      <c r="L16" s="3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customHeight="1">
      <c r="A17" s="29"/>
      <c r="B17" s="30"/>
      <c r="C17" s="29"/>
      <c r="D17" s="24" t="s">
        <v>25</v>
      </c>
      <c r="E17" s="29"/>
      <c r="F17" s="29"/>
      <c r="G17" s="29"/>
      <c r="H17" s="29"/>
      <c r="I17" s="24" t="s">
        <v>22</v>
      </c>
      <c r="J17" s="25" t="str">
        <f>'Rekapitulácia stavby'!AN13</f>
        <v>Vyplň údaj</v>
      </c>
      <c r="K17" s="29"/>
      <c r="L17" s="3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customHeight="1">
      <c r="A18" s="29"/>
      <c r="B18" s="30"/>
      <c r="C18" s="29"/>
      <c r="D18" s="29"/>
      <c r="E18" s="227" t="str">
        <f>'Rekapitulácia stavby'!E14</f>
        <v>Vyplň údaj</v>
      </c>
      <c r="F18" s="207"/>
      <c r="G18" s="207"/>
      <c r="H18" s="207"/>
      <c r="I18" s="24" t="s">
        <v>24</v>
      </c>
      <c r="J18" s="25" t="str">
        <f>'Rekapitulácia stavby'!AN14</f>
        <v>Vyplň údaj</v>
      </c>
      <c r="K18" s="29"/>
      <c r="L18" s="3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customHeight="1">
      <c r="A19" s="29"/>
      <c r="B19" s="30"/>
      <c r="C19" s="29"/>
      <c r="D19" s="29"/>
      <c r="E19" s="29"/>
      <c r="F19" s="29"/>
      <c r="G19" s="29"/>
      <c r="H19" s="29"/>
      <c r="I19" s="29"/>
      <c r="J19" s="29"/>
      <c r="K19" s="29"/>
      <c r="L19" s="3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customHeight="1">
      <c r="A20" s="29"/>
      <c r="B20" s="30"/>
      <c r="C20" s="29"/>
      <c r="D20" s="24" t="s">
        <v>27</v>
      </c>
      <c r="E20" s="29"/>
      <c r="F20" s="29"/>
      <c r="G20" s="29"/>
      <c r="H20" s="29"/>
      <c r="I20" s="24" t="s">
        <v>22</v>
      </c>
      <c r="J20" s="22" t="str">
        <f>IF('Rekapitulácia stavby'!AN16="","",'Rekapitulácia stavby'!AN16)</f>
        <v/>
      </c>
      <c r="K20" s="29"/>
      <c r="L20" s="3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customHeight="1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24" t="s">
        <v>24</v>
      </c>
      <c r="J21" s="22" t="str">
        <f>IF('Rekapitulácia stavby'!AN17="","",'Rekapitulácia stavby'!AN17)</f>
        <v/>
      </c>
      <c r="K21" s="29"/>
      <c r="L21" s="3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customHeight="1">
      <c r="A22" s="29"/>
      <c r="B22" s="30"/>
      <c r="C22" s="29"/>
      <c r="D22" s="29"/>
      <c r="E22" s="29"/>
      <c r="F22" s="29"/>
      <c r="G22" s="29"/>
      <c r="H22" s="29"/>
      <c r="I22" s="29"/>
      <c r="J22" s="29"/>
      <c r="K22" s="29"/>
      <c r="L22" s="3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customHeight="1">
      <c r="A23" s="29"/>
      <c r="B23" s="30"/>
      <c r="C23" s="29"/>
      <c r="D23" s="24" t="s">
        <v>31</v>
      </c>
      <c r="E23" s="29"/>
      <c r="F23" s="29"/>
      <c r="G23" s="29"/>
      <c r="H23" s="29"/>
      <c r="I23" s="24" t="s">
        <v>22</v>
      </c>
      <c r="J23" s="22" t="str">
        <f>IF('Rekapitulácia stavby'!AN19="","",'Rekapitulácia stavby'!AN19)</f>
        <v/>
      </c>
      <c r="K23" s="29"/>
      <c r="L23" s="3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customHeight="1">
      <c r="A24" s="29"/>
      <c r="B24" s="30"/>
      <c r="C24" s="29"/>
      <c r="D24" s="29"/>
      <c r="E24" s="22" t="str">
        <f>IF('Rekapitulácia stavby'!E20="","",'Rekapitulácia stavby'!E20)</f>
        <v xml:space="preserve"> </v>
      </c>
      <c r="F24" s="29"/>
      <c r="G24" s="29"/>
      <c r="H24" s="29"/>
      <c r="I24" s="24" t="s">
        <v>24</v>
      </c>
      <c r="J24" s="22" t="str">
        <f>IF('Rekapitulácia stavby'!AN20="","",'Rekapitulácia stavby'!AN20)</f>
        <v/>
      </c>
      <c r="K24" s="29"/>
      <c r="L24" s="3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customHeight="1">
      <c r="A25" s="29"/>
      <c r="B25" s="30"/>
      <c r="C25" s="29"/>
      <c r="D25" s="29"/>
      <c r="E25" s="29"/>
      <c r="F25" s="29"/>
      <c r="G25" s="29"/>
      <c r="H25" s="29"/>
      <c r="I25" s="29"/>
      <c r="J25" s="29"/>
      <c r="K25" s="29"/>
      <c r="L25" s="3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customHeight="1">
      <c r="A26" s="29"/>
      <c r="B26" s="30"/>
      <c r="C26" s="29"/>
      <c r="D26" s="24" t="s">
        <v>32</v>
      </c>
      <c r="E26" s="29"/>
      <c r="F26" s="29"/>
      <c r="G26" s="29"/>
      <c r="H26" s="29"/>
      <c r="I26" s="29"/>
      <c r="J26" s="29"/>
      <c r="K26" s="29"/>
      <c r="L26" s="3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customHeight="1">
      <c r="A27" s="91"/>
      <c r="B27" s="92"/>
      <c r="C27" s="91"/>
      <c r="D27" s="91"/>
      <c r="E27" s="212" t="s">
        <v>1</v>
      </c>
      <c r="F27" s="212"/>
      <c r="G27" s="212"/>
      <c r="H27" s="212"/>
      <c r="I27" s="91"/>
      <c r="J27" s="91"/>
      <c r="K27" s="91"/>
      <c r="L27" s="93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</row>
    <row r="28" spans="1:31" s="2" customFormat="1" ht="6.95" customHeight="1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3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customHeight="1">
      <c r="A29" s="29"/>
      <c r="B29" s="30"/>
      <c r="C29" s="29"/>
      <c r="D29" s="63"/>
      <c r="E29" s="63"/>
      <c r="F29" s="63"/>
      <c r="G29" s="63"/>
      <c r="H29" s="63"/>
      <c r="I29" s="63"/>
      <c r="J29" s="63"/>
      <c r="K29" s="63"/>
      <c r="L29" s="3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14.45" customHeight="1">
      <c r="A30" s="29"/>
      <c r="B30" s="30"/>
      <c r="C30" s="29"/>
      <c r="D30" s="22" t="s">
        <v>98</v>
      </c>
      <c r="E30" s="29"/>
      <c r="F30" s="29"/>
      <c r="G30" s="29"/>
      <c r="H30" s="29"/>
      <c r="I30" s="29"/>
      <c r="J30" s="94">
        <f>J96</f>
        <v>0</v>
      </c>
      <c r="K30" s="29"/>
      <c r="L30" s="3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14.45" customHeight="1">
      <c r="A31" s="29"/>
      <c r="B31" s="30"/>
      <c r="C31" s="29"/>
      <c r="D31" s="95" t="s">
        <v>99</v>
      </c>
      <c r="E31" s="29"/>
      <c r="F31" s="29"/>
      <c r="G31" s="29"/>
      <c r="H31" s="29"/>
      <c r="I31" s="29"/>
      <c r="J31" s="94">
        <f>J107</f>
        <v>0</v>
      </c>
      <c r="K31" s="29"/>
      <c r="L31" s="3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25.35" customHeight="1">
      <c r="A32" s="29"/>
      <c r="B32" s="30"/>
      <c r="C32" s="29"/>
      <c r="D32" s="96" t="s">
        <v>33</v>
      </c>
      <c r="E32" s="29"/>
      <c r="F32" s="29"/>
      <c r="G32" s="29"/>
      <c r="H32" s="29"/>
      <c r="I32" s="29"/>
      <c r="J32" s="68">
        <f>ROUND(J30 + J31, 2)</f>
        <v>0</v>
      </c>
      <c r="K32" s="29"/>
      <c r="L32" s="3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6.95" customHeight="1">
      <c r="A33" s="29"/>
      <c r="B33" s="30"/>
      <c r="C33" s="29"/>
      <c r="D33" s="63"/>
      <c r="E33" s="63"/>
      <c r="F33" s="63"/>
      <c r="G33" s="63"/>
      <c r="H33" s="63"/>
      <c r="I33" s="63"/>
      <c r="J33" s="63"/>
      <c r="K33" s="63"/>
      <c r="L33" s="3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customHeight="1">
      <c r="A34" s="29"/>
      <c r="B34" s="30"/>
      <c r="C34" s="29"/>
      <c r="D34" s="29"/>
      <c r="E34" s="29"/>
      <c r="F34" s="33" t="s">
        <v>35</v>
      </c>
      <c r="G34" s="29"/>
      <c r="H34" s="29"/>
      <c r="I34" s="33" t="s">
        <v>34</v>
      </c>
      <c r="J34" s="33" t="s">
        <v>36</v>
      </c>
      <c r="K34" s="29"/>
      <c r="L34" s="3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customHeight="1">
      <c r="A35" s="29"/>
      <c r="B35" s="30"/>
      <c r="C35" s="29"/>
      <c r="D35" s="97" t="s">
        <v>37</v>
      </c>
      <c r="E35" s="24" t="s">
        <v>38</v>
      </c>
      <c r="F35" s="98">
        <f>ROUND((SUM(BE107:BE114) + SUM(BE134:BE168)),  2)</f>
        <v>0</v>
      </c>
      <c r="G35" s="29"/>
      <c r="H35" s="29"/>
      <c r="I35" s="99">
        <v>0.2</v>
      </c>
      <c r="J35" s="98">
        <f>ROUND(((SUM(BE107:BE114) + SUM(BE134:BE168))*I35),  2)</f>
        <v>0</v>
      </c>
      <c r="K35" s="29"/>
      <c r="L35" s="3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customHeight="1">
      <c r="A36" s="29"/>
      <c r="B36" s="30"/>
      <c r="C36" s="29"/>
      <c r="D36" s="29"/>
      <c r="E36" s="24" t="s">
        <v>39</v>
      </c>
      <c r="F36" s="98">
        <f>ROUND((SUM(BF107:BF114) + SUM(BF134:BF168)),  2)</f>
        <v>0</v>
      </c>
      <c r="G36" s="29"/>
      <c r="H36" s="29"/>
      <c r="I36" s="99">
        <v>0.2</v>
      </c>
      <c r="J36" s="98">
        <f>ROUND(((SUM(BF107:BF114) + SUM(BF134:BF168))*I36),  2)</f>
        <v>0</v>
      </c>
      <c r="K36" s="29"/>
      <c r="L36" s="3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24" t="s">
        <v>40</v>
      </c>
      <c r="F37" s="98">
        <f>ROUND((SUM(BG107:BG114) + SUM(BG134:BG168)),  2)</f>
        <v>0</v>
      </c>
      <c r="G37" s="29"/>
      <c r="H37" s="29"/>
      <c r="I37" s="99">
        <v>0.2</v>
      </c>
      <c r="J37" s="98">
        <f>0</f>
        <v>0</v>
      </c>
      <c r="K37" s="29"/>
      <c r="L37" s="3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14.45" hidden="1" customHeight="1">
      <c r="A38" s="29"/>
      <c r="B38" s="30"/>
      <c r="C38" s="29"/>
      <c r="D38" s="29"/>
      <c r="E38" s="24" t="s">
        <v>41</v>
      </c>
      <c r="F38" s="98">
        <f>ROUND((SUM(BH107:BH114) + SUM(BH134:BH168)),  2)</f>
        <v>0</v>
      </c>
      <c r="G38" s="29"/>
      <c r="H38" s="29"/>
      <c r="I38" s="99">
        <v>0.2</v>
      </c>
      <c r="J38" s="98">
        <f>0</f>
        <v>0</v>
      </c>
      <c r="K38" s="29"/>
      <c r="L38" s="3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14.45" hidden="1" customHeight="1">
      <c r="A39" s="29"/>
      <c r="B39" s="30"/>
      <c r="C39" s="29"/>
      <c r="D39" s="29"/>
      <c r="E39" s="24" t="s">
        <v>42</v>
      </c>
      <c r="F39" s="98">
        <f>ROUND((SUM(BI107:BI114) + SUM(BI134:BI168)),  2)</f>
        <v>0</v>
      </c>
      <c r="G39" s="29"/>
      <c r="H39" s="29"/>
      <c r="I39" s="99">
        <v>0</v>
      </c>
      <c r="J39" s="98">
        <f>0</f>
        <v>0</v>
      </c>
      <c r="K39" s="29"/>
      <c r="L39" s="3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6.95" customHeight="1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3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2" customFormat="1" ht="25.35" customHeight="1">
      <c r="A41" s="29"/>
      <c r="B41" s="30"/>
      <c r="C41" s="100"/>
      <c r="D41" s="101" t="s">
        <v>43</v>
      </c>
      <c r="E41" s="57"/>
      <c r="F41" s="57"/>
      <c r="G41" s="102" t="s">
        <v>44</v>
      </c>
      <c r="H41" s="103" t="s">
        <v>45</v>
      </c>
      <c r="I41" s="57"/>
      <c r="J41" s="104">
        <f>SUM(J32:J39)</f>
        <v>0</v>
      </c>
      <c r="K41" s="105"/>
      <c r="L41" s="3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</row>
    <row r="42" spans="1:31" s="2" customFormat="1" ht="14.45" customHeight="1">
      <c r="A42" s="29"/>
      <c r="B42" s="30"/>
      <c r="C42" s="29"/>
      <c r="D42" s="29"/>
      <c r="E42" s="29"/>
      <c r="F42" s="29"/>
      <c r="G42" s="29"/>
      <c r="H42" s="29"/>
      <c r="I42" s="29"/>
      <c r="J42" s="29"/>
      <c r="K42" s="29"/>
      <c r="L42" s="3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</row>
    <row r="43" spans="1:31" s="1" customFormat="1" ht="14.45" customHeight="1">
      <c r="B43" s="17"/>
      <c r="L43" s="17"/>
    </row>
    <row r="44" spans="1:31" s="1" customFormat="1" ht="14.45" customHeight="1">
      <c r="B44" s="17"/>
      <c r="L44" s="17"/>
    </row>
    <row r="45" spans="1:31" s="1" customFormat="1" ht="14.45" customHeight="1">
      <c r="B45" s="17"/>
      <c r="L45" s="17"/>
    </row>
    <row r="46" spans="1:31" s="1" customFormat="1" ht="14.45" customHeight="1">
      <c r="B46" s="17"/>
      <c r="L46" s="17"/>
    </row>
    <row r="47" spans="1:31" s="1" customFormat="1" ht="14.45" customHeight="1">
      <c r="B47" s="17"/>
      <c r="L47" s="17"/>
    </row>
    <row r="48" spans="1:31" s="1" customFormat="1" ht="14.45" customHeight="1">
      <c r="B48" s="17"/>
      <c r="L48" s="17"/>
    </row>
    <row r="49" spans="1:31" s="1" customFormat="1" ht="14.45" customHeight="1">
      <c r="B49" s="17"/>
      <c r="L49" s="17"/>
    </row>
    <row r="50" spans="1:31" s="2" customFormat="1" ht="14.45" customHeight="1">
      <c r="B50" s="39"/>
      <c r="D50" s="40" t="s">
        <v>46</v>
      </c>
      <c r="E50" s="41"/>
      <c r="F50" s="41"/>
      <c r="G50" s="40" t="s">
        <v>47</v>
      </c>
      <c r="H50" s="41"/>
      <c r="I50" s="41"/>
      <c r="J50" s="41"/>
      <c r="K50" s="41"/>
      <c r="L50" s="39"/>
    </row>
    <row r="51" spans="1:31" ht="11.25">
      <c r="B51" s="17"/>
      <c r="L51" s="17"/>
    </row>
    <row r="52" spans="1:31" ht="11.25">
      <c r="B52" s="17"/>
      <c r="L52" s="17"/>
    </row>
    <row r="53" spans="1:31" ht="11.25">
      <c r="B53" s="17"/>
      <c r="L53" s="17"/>
    </row>
    <row r="54" spans="1:31" ht="11.25">
      <c r="B54" s="17"/>
      <c r="L54" s="17"/>
    </row>
    <row r="55" spans="1:31" ht="11.25">
      <c r="B55" s="17"/>
      <c r="L55" s="17"/>
    </row>
    <row r="56" spans="1:31" ht="11.25">
      <c r="B56" s="17"/>
      <c r="L56" s="17"/>
    </row>
    <row r="57" spans="1:31" ht="11.25">
      <c r="B57" s="17"/>
      <c r="L57" s="17"/>
    </row>
    <row r="58" spans="1:31" ht="11.25">
      <c r="B58" s="17"/>
      <c r="L58" s="17"/>
    </row>
    <row r="59" spans="1:31" ht="11.25">
      <c r="B59" s="17"/>
      <c r="L59" s="17"/>
    </row>
    <row r="60" spans="1:31" ht="11.25">
      <c r="B60" s="17"/>
      <c r="L60" s="17"/>
    </row>
    <row r="61" spans="1:31" s="2" customFormat="1" ht="12.75">
      <c r="A61" s="29"/>
      <c r="B61" s="30"/>
      <c r="C61" s="29"/>
      <c r="D61" s="42" t="s">
        <v>48</v>
      </c>
      <c r="E61" s="32"/>
      <c r="F61" s="106" t="s">
        <v>49</v>
      </c>
      <c r="G61" s="42" t="s">
        <v>48</v>
      </c>
      <c r="H61" s="32"/>
      <c r="I61" s="32"/>
      <c r="J61" s="107" t="s">
        <v>49</v>
      </c>
      <c r="K61" s="32"/>
      <c r="L61" s="3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 ht="11.25">
      <c r="B62" s="17"/>
      <c r="L62" s="17"/>
    </row>
    <row r="63" spans="1:31" ht="11.25">
      <c r="B63" s="17"/>
      <c r="L63" s="17"/>
    </row>
    <row r="64" spans="1:31" ht="11.25">
      <c r="B64" s="17"/>
      <c r="L64" s="17"/>
    </row>
    <row r="65" spans="1:31" s="2" customFormat="1" ht="12.75">
      <c r="A65" s="29"/>
      <c r="B65" s="30"/>
      <c r="C65" s="29"/>
      <c r="D65" s="40" t="s">
        <v>50</v>
      </c>
      <c r="E65" s="43"/>
      <c r="F65" s="43"/>
      <c r="G65" s="40" t="s">
        <v>51</v>
      </c>
      <c r="H65" s="43"/>
      <c r="I65" s="43"/>
      <c r="J65" s="43"/>
      <c r="K65" s="43"/>
      <c r="L65" s="3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ht="11.25">
      <c r="B66" s="17"/>
      <c r="L66" s="17"/>
    </row>
    <row r="67" spans="1:31" ht="11.25">
      <c r="B67" s="17"/>
      <c r="L67" s="17"/>
    </row>
    <row r="68" spans="1:31" ht="11.25">
      <c r="B68" s="17"/>
      <c r="L68" s="17"/>
    </row>
    <row r="69" spans="1:31" ht="11.25">
      <c r="B69" s="17"/>
      <c r="L69" s="17"/>
    </row>
    <row r="70" spans="1:31" ht="11.25">
      <c r="B70" s="17"/>
      <c r="L70" s="17"/>
    </row>
    <row r="71" spans="1:31" ht="11.25">
      <c r="B71" s="17"/>
      <c r="L71" s="17"/>
    </row>
    <row r="72" spans="1:31" ht="11.25">
      <c r="B72" s="17"/>
      <c r="L72" s="17"/>
    </row>
    <row r="73" spans="1:31" ht="11.25">
      <c r="B73" s="17"/>
      <c r="L73" s="17"/>
    </row>
    <row r="74" spans="1:31" ht="11.25">
      <c r="B74" s="17"/>
      <c r="L74" s="17"/>
    </row>
    <row r="75" spans="1:31" ht="11.25">
      <c r="B75" s="17"/>
      <c r="L75" s="17"/>
    </row>
    <row r="76" spans="1:31" s="2" customFormat="1" ht="12.75">
      <c r="A76" s="29"/>
      <c r="B76" s="30"/>
      <c r="C76" s="29"/>
      <c r="D76" s="42" t="s">
        <v>48</v>
      </c>
      <c r="E76" s="32"/>
      <c r="F76" s="106" t="s">
        <v>49</v>
      </c>
      <c r="G76" s="42" t="s">
        <v>48</v>
      </c>
      <c r="H76" s="32"/>
      <c r="I76" s="32"/>
      <c r="J76" s="107" t="s">
        <v>49</v>
      </c>
      <c r="K76" s="32"/>
      <c r="L76" s="3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3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81" spans="1:47" s="2" customFormat="1" ht="6.95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3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customHeight="1">
      <c r="A82" s="29"/>
      <c r="B82" s="30"/>
      <c r="C82" s="18" t="s">
        <v>100</v>
      </c>
      <c r="D82" s="29"/>
      <c r="E82" s="29"/>
      <c r="F82" s="29"/>
      <c r="G82" s="29"/>
      <c r="H82" s="29"/>
      <c r="I82" s="29"/>
      <c r="J82" s="29"/>
      <c r="K82" s="29"/>
      <c r="L82" s="3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3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customHeight="1">
      <c r="A84" s="29"/>
      <c r="B84" s="30"/>
      <c r="C84" s="24" t="s">
        <v>14</v>
      </c>
      <c r="D84" s="29"/>
      <c r="E84" s="29"/>
      <c r="F84" s="29"/>
      <c r="G84" s="29"/>
      <c r="H84" s="29"/>
      <c r="I84" s="29"/>
      <c r="J84" s="29"/>
      <c r="K84" s="29"/>
      <c r="L84" s="3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customHeight="1">
      <c r="A85" s="29"/>
      <c r="B85" s="30"/>
      <c r="C85" s="29"/>
      <c r="D85" s="29"/>
      <c r="E85" s="224" t="str">
        <f>E7</f>
        <v>Revitalizácia športoveho areálu Slavoj Trebišov - opakovaná</v>
      </c>
      <c r="F85" s="225"/>
      <c r="G85" s="225"/>
      <c r="H85" s="225"/>
      <c r="I85" s="29"/>
      <c r="J85" s="29"/>
      <c r="K85" s="29"/>
      <c r="L85" s="3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customHeight="1">
      <c r="A86" s="29"/>
      <c r="B86" s="30"/>
      <c r="C86" s="24" t="s">
        <v>96</v>
      </c>
      <c r="D86" s="29"/>
      <c r="E86" s="29"/>
      <c r="F86" s="29"/>
      <c r="G86" s="29"/>
      <c r="H86" s="29"/>
      <c r="I86" s="29"/>
      <c r="J86" s="29"/>
      <c r="K86" s="29"/>
      <c r="L86" s="3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16.5" customHeight="1">
      <c r="A87" s="29"/>
      <c r="B87" s="30"/>
      <c r="C87" s="29"/>
      <c r="D87" s="29"/>
      <c r="E87" s="185" t="str">
        <f>E9</f>
        <v>01 - SO 01 Ihrisko pre kategoriu U10, U11</v>
      </c>
      <c r="F87" s="226"/>
      <c r="G87" s="226"/>
      <c r="H87" s="226"/>
      <c r="I87" s="29"/>
      <c r="J87" s="29"/>
      <c r="K87" s="29"/>
      <c r="L87" s="3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3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customHeight="1">
      <c r="A89" s="29"/>
      <c r="B89" s="30"/>
      <c r="C89" s="24" t="s">
        <v>17</v>
      </c>
      <c r="D89" s="29"/>
      <c r="E89" s="29"/>
      <c r="F89" s="22" t="str">
        <f>F12</f>
        <v xml:space="preserve">Trebišov </v>
      </c>
      <c r="G89" s="29"/>
      <c r="H89" s="29"/>
      <c r="I89" s="24" t="s">
        <v>19</v>
      </c>
      <c r="J89" s="52" t="str">
        <f>IF(J12="","",J12)</f>
        <v>10. 2. 2021</v>
      </c>
      <c r="K89" s="29"/>
      <c r="L89" s="3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3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customHeight="1">
      <c r="A91" s="29"/>
      <c r="B91" s="30"/>
      <c r="C91" s="24" t="s">
        <v>21</v>
      </c>
      <c r="D91" s="29"/>
      <c r="E91" s="29"/>
      <c r="F91" s="22" t="str">
        <f>E15</f>
        <v xml:space="preserve">Mesto Trebišov </v>
      </c>
      <c r="G91" s="29"/>
      <c r="H91" s="29"/>
      <c r="I91" s="24" t="s">
        <v>27</v>
      </c>
      <c r="J91" s="27" t="str">
        <f>E21</f>
        <v xml:space="preserve"> </v>
      </c>
      <c r="K91" s="29"/>
      <c r="L91" s="3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customHeight="1">
      <c r="A92" s="29"/>
      <c r="B92" s="30"/>
      <c r="C92" s="24" t="s">
        <v>25</v>
      </c>
      <c r="D92" s="29"/>
      <c r="E92" s="29"/>
      <c r="F92" s="22" t="str">
        <f>IF(E18="","",E18)</f>
        <v>Vyplň údaj</v>
      </c>
      <c r="G92" s="29"/>
      <c r="H92" s="29"/>
      <c r="I92" s="24" t="s">
        <v>31</v>
      </c>
      <c r="J92" s="27" t="str">
        <f>E24</f>
        <v xml:space="preserve"> </v>
      </c>
      <c r="K92" s="29"/>
      <c r="L92" s="3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3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customHeight="1">
      <c r="A94" s="29"/>
      <c r="B94" s="30"/>
      <c r="C94" s="108" t="s">
        <v>101</v>
      </c>
      <c r="D94" s="100"/>
      <c r="E94" s="100"/>
      <c r="F94" s="100"/>
      <c r="G94" s="100"/>
      <c r="H94" s="100"/>
      <c r="I94" s="100"/>
      <c r="J94" s="109" t="s">
        <v>102</v>
      </c>
      <c r="K94" s="100"/>
      <c r="L94" s="3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3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customHeight="1">
      <c r="A96" s="29"/>
      <c r="B96" s="30"/>
      <c r="C96" s="110" t="s">
        <v>103</v>
      </c>
      <c r="D96" s="29"/>
      <c r="E96" s="29"/>
      <c r="F96" s="29"/>
      <c r="G96" s="29"/>
      <c r="H96" s="29"/>
      <c r="I96" s="29"/>
      <c r="J96" s="68">
        <f>J134</f>
        <v>0</v>
      </c>
      <c r="K96" s="29"/>
      <c r="L96" s="3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104</v>
      </c>
    </row>
    <row r="97" spans="1:65" s="9" customFormat="1" ht="24.95" customHeight="1">
      <c r="B97" s="111"/>
      <c r="D97" s="112" t="s">
        <v>105</v>
      </c>
      <c r="E97" s="113"/>
      <c r="F97" s="113"/>
      <c r="G97" s="113"/>
      <c r="H97" s="113"/>
      <c r="I97" s="113"/>
      <c r="J97" s="114">
        <f>J135</f>
        <v>0</v>
      </c>
      <c r="L97" s="111"/>
    </row>
    <row r="98" spans="1:65" s="10" customFormat="1" ht="19.899999999999999" customHeight="1">
      <c r="B98" s="115"/>
      <c r="D98" s="116" t="s">
        <v>106</v>
      </c>
      <c r="E98" s="117"/>
      <c r="F98" s="117"/>
      <c r="G98" s="117"/>
      <c r="H98" s="117"/>
      <c r="I98" s="117"/>
      <c r="J98" s="118">
        <f>J136</f>
        <v>0</v>
      </c>
      <c r="L98" s="115"/>
    </row>
    <row r="99" spans="1:65" s="10" customFormat="1" ht="19.899999999999999" customHeight="1">
      <c r="B99" s="115"/>
      <c r="D99" s="116" t="s">
        <v>107</v>
      </c>
      <c r="E99" s="117"/>
      <c r="F99" s="117"/>
      <c r="G99" s="117"/>
      <c r="H99" s="117"/>
      <c r="I99" s="117"/>
      <c r="J99" s="118">
        <f>J144</f>
        <v>0</v>
      </c>
      <c r="L99" s="115"/>
    </row>
    <row r="100" spans="1:65" s="10" customFormat="1" ht="19.899999999999999" customHeight="1">
      <c r="B100" s="115"/>
      <c r="D100" s="116" t="s">
        <v>108</v>
      </c>
      <c r="E100" s="117"/>
      <c r="F100" s="117"/>
      <c r="G100" s="117"/>
      <c r="H100" s="117"/>
      <c r="I100" s="117"/>
      <c r="J100" s="118">
        <f>J147</f>
        <v>0</v>
      </c>
      <c r="L100" s="115"/>
    </row>
    <row r="101" spans="1:65" s="10" customFormat="1" ht="19.899999999999999" customHeight="1">
      <c r="B101" s="115"/>
      <c r="D101" s="116" t="s">
        <v>109</v>
      </c>
      <c r="E101" s="117"/>
      <c r="F101" s="117"/>
      <c r="G101" s="117"/>
      <c r="H101" s="117"/>
      <c r="I101" s="117"/>
      <c r="J101" s="118">
        <f>J149</f>
        <v>0</v>
      </c>
      <c r="L101" s="115"/>
    </row>
    <row r="102" spans="1:65" s="10" customFormat="1" ht="19.899999999999999" customHeight="1">
      <c r="B102" s="115"/>
      <c r="D102" s="116" t="s">
        <v>110</v>
      </c>
      <c r="E102" s="117"/>
      <c r="F102" s="117"/>
      <c r="G102" s="117"/>
      <c r="H102" s="117"/>
      <c r="I102" s="117"/>
      <c r="J102" s="118">
        <f>J154</f>
        <v>0</v>
      </c>
      <c r="L102" s="115"/>
    </row>
    <row r="103" spans="1:65" s="10" customFormat="1" ht="19.899999999999999" customHeight="1">
      <c r="B103" s="115"/>
      <c r="D103" s="116" t="s">
        <v>111</v>
      </c>
      <c r="E103" s="117"/>
      <c r="F103" s="117"/>
      <c r="G103" s="117"/>
      <c r="H103" s="117"/>
      <c r="I103" s="117"/>
      <c r="J103" s="118">
        <f>J163</f>
        <v>0</v>
      </c>
      <c r="L103" s="115"/>
    </row>
    <row r="104" spans="1:65" s="10" customFormat="1" ht="19.899999999999999" customHeight="1">
      <c r="B104" s="115"/>
      <c r="D104" s="116" t="s">
        <v>112</v>
      </c>
      <c r="E104" s="117"/>
      <c r="F104" s="117"/>
      <c r="G104" s="117"/>
      <c r="H104" s="117"/>
      <c r="I104" s="117"/>
      <c r="J104" s="118">
        <f>J167</f>
        <v>0</v>
      </c>
      <c r="L104" s="115"/>
    </row>
    <row r="105" spans="1:65" s="2" customFormat="1" ht="21.75" customHeight="1">
      <c r="A105" s="29"/>
      <c r="B105" s="30"/>
      <c r="C105" s="29"/>
      <c r="D105" s="29"/>
      <c r="E105" s="29"/>
      <c r="F105" s="29"/>
      <c r="G105" s="29"/>
      <c r="H105" s="29"/>
      <c r="I105" s="29"/>
      <c r="J105" s="29"/>
      <c r="K105" s="29"/>
      <c r="L105" s="3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</row>
    <row r="106" spans="1:65" s="2" customFormat="1" ht="6.95" customHeight="1">
      <c r="A106" s="29"/>
      <c r="B106" s="30"/>
      <c r="C106" s="29"/>
      <c r="D106" s="29"/>
      <c r="E106" s="29"/>
      <c r="F106" s="29"/>
      <c r="G106" s="29"/>
      <c r="H106" s="29"/>
      <c r="I106" s="29"/>
      <c r="J106" s="29"/>
      <c r="K106" s="29"/>
      <c r="L106" s="3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</row>
    <row r="107" spans="1:65" s="2" customFormat="1" ht="29.25" customHeight="1">
      <c r="A107" s="29"/>
      <c r="B107" s="30"/>
      <c r="C107" s="110" t="s">
        <v>113</v>
      </c>
      <c r="D107" s="29"/>
      <c r="E107" s="29"/>
      <c r="F107" s="29"/>
      <c r="G107" s="29"/>
      <c r="H107" s="29"/>
      <c r="I107" s="29"/>
      <c r="J107" s="119">
        <f>ROUND(J108 + J109 + J110 + J111 + J112 + J113,2)</f>
        <v>0</v>
      </c>
      <c r="K107" s="29"/>
      <c r="L107" s="39"/>
      <c r="N107" s="120" t="s">
        <v>37</v>
      </c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</row>
    <row r="108" spans="1:65" s="2" customFormat="1" ht="18" customHeight="1">
      <c r="A108" s="29"/>
      <c r="B108" s="121"/>
      <c r="C108" s="122"/>
      <c r="D108" s="228" t="s">
        <v>114</v>
      </c>
      <c r="E108" s="229"/>
      <c r="F108" s="229"/>
      <c r="G108" s="122"/>
      <c r="H108" s="122"/>
      <c r="I108" s="122"/>
      <c r="J108" s="124">
        <v>0</v>
      </c>
      <c r="K108" s="122"/>
      <c r="L108" s="125"/>
      <c r="M108" s="126"/>
      <c r="N108" s="127" t="s">
        <v>39</v>
      </c>
      <c r="O108" s="126"/>
      <c r="P108" s="126"/>
      <c r="Q108" s="126"/>
      <c r="R108" s="126"/>
      <c r="S108" s="122"/>
      <c r="T108" s="122"/>
      <c r="U108" s="122"/>
      <c r="V108" s="122"/>
      <c r="W108" s="122"/>
      <c r="X108" s="122"/>
      <c r="Y108" s="122"/>
      <c r="Z108" s="122"/>
      <c r="AA108" s="122"/>
      <c r="AB108" s="122"/>
      <c r="AC108" s="122"/>
      <c r="AD108" s="122"/>
      <c r="AE108" s="122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28" t="s">
        <v>115</v>
      </c>
      <c r="AZ108" s="126"/>
      <c r="BA108" s="126"/>
      <c r="BB108" s="126"/>
      <c r="BC108" s="126"/>
      <c r="BD108" s="126"/>
      <c r="BE108" s="129">
        <f t="shared" ref="BE108:BE113" si="0">IF(N108="základná",J108,0)</f>
        <v>0</v>
      </c>
      <c r="BF108" s="129">
        <f t="shared" ref="BF108:BF113" si="1">IF(N108="znížená",J108,0)</f>
        <v>0</v>
      </c>
      <c r="BG108" s="129">
        <f t="shared" ref="BG108:BG113" si="2">IF(N108="zákl. prenesená",J108,0)</f>
        <v>0</v>
      </c>
      <c r="BH108" s="129">
        <f t="shared" ref="BH108:BH113" si="3">IF(N108="zníž. prenesená",J108,0)</f>
        <v>0</v>
      </c>
      <c r="BI108" s="129">
        <f t="shared" ref="BI108:BI113" si="4">IF(N108="nulová",J108,0)</f>
        <v>0</v>
      </c>
      <c r="BJ108" s="128" t="s">
        <v>116</v>
      </c>
      <c r="BK108" s="126"/>
      <c r="BL108" s="126"/>
      <c r="BM108" s="126"/>
    </row>
    <row r="109" spans="1:65" s="2" customFormat="1" ht="18" customHeight="1">
      <c r="A109" s="29"/>
      <c r="B109" s="121"/>
      <c r="C109" s="122"/>
      <c r="D109" s="228" t="s">
        <v>117</v>
      </c>
      <c r="E109" s="229"/>
      <c r="F109" s="229"/>
      <c r="G109" s="122"/>
      <c r="H109" s="122"/>
      <c r="I109" s="122"/>
      <c r="J109" s="124">
        <v>0</v>
      </c>
      <c r="K109" s="122"/>
      <c r="L109" s="125"/>
      <c r="M109" s="126"/>
      <c r="N109" s="127" t="s">
        <v>39</v>
      </c>
      <c r="O109" s="126"/>
      <c r="P109" s="126"/>
      <c r="Q109" s="126"/>
      <c r="R109" s="126"/>
      <c r="S109" s="122"/>
      <c r="T109" s="122"/>
      <c r="U109" s="122"/>
      <c r="V109" s="122"/>
      <c r="W109" s="122"/>
      <c r="X109" s="122"/>
      <c r="Y109" s="122"/>
      <c r="Z109" s="122"/>
      <c r="AA109" s="122"/>
      <c r="AB109" s="122"/>
      <c r="AC109" s="122"/>
      <c r="AD109" s="122"/>
      <c r="AE109" s="122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28" t="s">
        <v>115</v>
      </c>
      <c r="AZ109" s="126"/>
      <c r="BA109" s="126"/>
      <c r="BB109" s="126"/>
      <c r="BC109" s="126"/>
      <c r="BD109" s="126"/>
      <c r="BE109" s="129">
        <f t="shared" si="0"/>
        <v>0</v>
      </c>
      <c r="BF109" s="129">
        <f t="shared" si="1"/>
        <v>0</v>
      </c>
      <c r="BG109" s="129">
        <f t="shared" si="2"/>
        <v>0</v>
      </c>
      <c r="BH109" s="129">
        <f t="shared" si="3"/>
        <v>0</v>
      </c>
      <c r="BI109" s="129">
        <f t="shared" si="4"/>
        <v>0</v>
      </c>
      <c r="BJ109" s="128" t="s">
        <v>116</v>
      </c>
      <c r="BK109" s="126"/>
      <c r="BL109" s="126"/>
      <c r="BM109" s="126"/>
    </row>
    <row r="110" spans="1:65" s="2" customFormat="1" ht="18" customHeight="1">
      <c r="A110" s="29"/>
      <c r="B110" s="121"/>
      <c r="C110" s="122"/>
      <c r="D110" s="228" t="s">
        <v>118</v>
      </c>
      <c r="E110" s="229"/>
      <c r="F110" s="229"/>
      <c r="G110" s="122"/>
      <c r="H110" s="122"/>
      <c r="I110" s="122"/>
      <c r="J110" s="124">
        <v>0</v>
      </c>
      <c r="K110" s="122"/>
      <c r="L110" s="125"/>
      <c r="M110" s="126"/>
      <c r="N110" s="127" t="s">
        <v>39</v>
      </c>
      <c r="O110" s="126"/>
      <c r="P110" s="126"/>
      <c r="Q110" s="126"/>
      <c r="R110" s="126"/>
      <c r="S110" s="122"/>
      <c r="T110" s="122"/>
      <c r="U110" s="122"/>
      <c r="V110" s="122"/>
      <c r="W110" s="122"/>
      <c r="X110" s="122"/>
      <c r="Y110" s="122"/>
      <c r="Z110" s="122"/>
      <c r="AA110" s="122"/>
      <c r="AB110" s="122"/>
      <c r="AC110" s="122"/>
      <c r="AD110" s="122"/>
      <c r="AE110" s="122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8" t="s">
        <v>115</v>
      </c>
      <c r="AZ110" s="126"/>
      <c r="BA110" s="126"/>
      <c r="BB110" s="126"/>
      <c r="BC110" s="126"/>
      <c r="BD110" s="126"/>
      <c r="BE110" s="129">
        <f t="shared" si="0"/>
        <v>0</v>
      </c>
      <c r="BF110" s="129">
        <f t="shared" si="1"/>
        <v>0</v>
      </c>
      <c r="BG110" s="129">
        <f t="shared" si="2"/>
        <v>0</v>
      </c>
      <c r="BH110" s="129">
        <f t="shared" si="3"/>
        <v>0</v>
      </c>
      <c r="BI110" s="129">
        <f t="shared" si="4"/>
        <v>0</v>
      </c>
      <c r="BJ110" s="128" t="s">
        <v>116</v>
      </c>
      <c r="BK110" s="126"/>
      <c r="BL110" s="126"/>
      <c r="BM110" s="126"/>
    </row>
    <row r="111" spans="1:65" s="2" customFormat="1" ht="18" customHeight="1">
      <c r="A111" s="29"/>
      <c r="B111" s="121"/>
      <c r="C111" s="122"/>
      <c r="D111" s="228" t="s">
        <v>119</v>
      </c>
      <c r="E111" s="229"/>
      <c r="F111" s="229"/>
      <c r="G111" s="122"/>
      <c r="H111" s="122"/>
      <c r="I111" s="122"/>
      <c r="J111" s="124">
        <v>0</v>
      </c>
      <c r="K111" s="122"/>
      <c r="L111" s="125"/>
      <c r="M111" s="126"/>
      <c r="N111" s="127" t="s">
        <v>39</v>
      </c>
      <c r="O111" s="126"/>
      <c r="P111" s="126"/>
      <c r="Q111" s="126"/>
      <c r="R111" s="126"/>
      <c r="S111" s="122"/>
      <c r="T111" s="122"/>
      <c r="U111" s="122"/>
      <c r="V111" s="122"/>
      <c r="W111" s="122"/>
      <c r="X111" s="122"/>
      <c r="Y111" s="122"/>
      <c r="Z111" s="122"/>
      <c r="AA111" s="122"/>
      <c r="AB111" s="122"/>
      <c r="AC111" s="122"/>
      <c r="AD111" s="122"/>
      <c r="AE111" s="122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8" t="s">
        <v>115</v>
      </c>
      <c r="AZ111" s="126"/>
      <c r="BA111" s="126"/>
      <c r="BB111" s="126"/>
      <c r="BC111" s="126"/>
      <c r="BD111" s="126"/>
      <c r="BE111" s="129">
        <f t="shared" si="0"/>
        <v>0</v>
      </c>
      <c r="BF111" s="129">
        <f t="shared" si="1"/>
        <v>0</v>
      </c>
      <c r="BG111" s="129">
        <f t="shared" si="2"/>
        <v>0</v>
      </c>
      <c r="BH111" s="129">
        <f t="shared" si="3"/>
        <v>0</v>
      </c>
      <c r="BI111" s="129">
        <f t="shared" si="4"/>
        <v>0</v>
      </c>
      <c r="BJ111" s="128" t="s">
        <v>116</v>
      </c>
      <c r="BK111" s="126"/>
      <c r="BL111" s="126"/>
      <c r="BM111" s="126"/>
    </row>
    <row r="112" spans="1:65" s="2" customFormat="1" ht="18" customHeight="1">
      <c r="A112" s="29"/>
      <c r="B112" s="121"/>
      <c r="C112" s="122"/>
      <c r="D112" s="228" t="s">
        <v>120</v>
      </c>
      <c r="E112" s="229"/>
      <c r="F112" s="229"/>
      <c r="G112" s="122"/>
      <c r="H112" s="122"/>
      <c r="I112" s="122"/>
      <c r="J112" s="124">
        <v>0</v>
      </c>
      <c r="K112" s="122"/>
      <c r="L112" s="125"/>
      <c r="M112" s="126"/>
      <c r="N112" s="127" t="s">
        <v>39</v>
      </c>
      <c r="O112" s="126"/>
      <c r="P112" s="126"/>
      <c r="Q112" s="126"/>
      <c r="R112" s="126"/>
      <c r="S112" s="122"/>
      <c r="T112" s="122"/>
      <c r="U112" s="122"/>
      <c r="V112" s="122"/>
      <c r="W112" s="122"/>
      <c r="X112" s="122"/>
      <c r="Y112" s="122"/>
      <c r="Z112" s="122"/>
      <c r="AA112" s="122"/>
      <c r="AB112" s="122"/>
      <c r="AC112" s="122"/>
      <c r="AD112" s="122"/>
      <c r="AE112" s="122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6"/>
      <c r="AU112" s="126"/>
      <c r="AV112" s="126"/>
      <c r="AW112" s="126"/>
      <c r="AX112" s="126"/>
      <c r="AY112" s="128" t="s">
        <v>115</v>
      </c>
      <c r="AZ112" s="126"/>
      <c r="BA112" s="126"/>
      <c r="BB112" s="126"/>
      <c r="BC112" s="126"/>
      <c r="BD112" s="126"/>
      <c r="BE112" s="129">
        <f t="shared" si="0"/>
        <v>0</v>
      </c>
      <c r="BF112" s="129">
        <f t="shared" si="1"/>
        <v>0</v>
      </c>
      <c r="BG112" s="129">
        <f t="shared" si="2"/>
        <v>0</v>
      </c>
      <c r="BH112" s="129">
        <f t="shared" si="3"/>
        <v>0</v>
      </c>
      <c r="BI112" s="129">
        <f t="shared" si="4"/>
        <v>0</v>
      </c>
      <c r="BJ112" s="128" t="s">
        <v>116</v>
      </c>
      <c r="BK112" s="126"/>
      <c r="BL112" s="126"/>
      <c r="BM112" s="126"/>
    </row>
    <row r="113" spans="1:65" s="2" customFormat="1" ht="18" customHeight="1">
      <c r="A113" s="29"/>
      <c r="B113" s="121"/>
      <c r="C113" s="122"/>
      <c r="D113" s="123" t="s">
        <v>121</v>
      </c>
      <c r="E113" s="122"/>
      <c r="F113" s="122"/>
      <c r="G113" s="122"/>
      <c r="H113" s="122"/>
      <c r="I113" s="122"/>
      <c r="J113" s="124">
        <f>ROUND(J30*T113,2)</f>
        <v>0</v>
      </c>
      <c r="K113" s="122"/>
      <c r="L113" s="125"/>
      <c r="M113" s="126"/>
      <c r="N113" s="127" t="s">
        <v>39</v>
      </c>
      <c r="O113" s="126"/>
      <c r="P113" s="126"/>
      <c r="Q113" s="126"/>
      <c r="R113" s="126"/>
      <c r="S113" s="122"/>
      <c r="T113" s="122"/>
      <c r="U113" s="122"/>
      <c r="V113" s="122"/>
      <c r="W113" s="122"/>
      <c r="X113" s="122"/>
      <c r="Y113" s="122"/>
      <c r="Z113" s="122"/>
      <c r="AA113" s="122"/>
      <c r="AB113" s="122"/>
      <c r="AC113" s="122"/>
      <c r="AD113" s="122"/>
      <c r="AE113" s="122"/>
      <c r="AF113" s="126"/>
      <c r="AG113" s="126"/>
      <c r="AH113" s="126"/>
      <c r="AI113" s="126"/>
      <c r="AJ113" s="126"/>
      <c r="AK113" s="126"/>
      <c r="AL113" s="126"/>
      <c r="AM113" s="126"/>
      <c r="AN113" s="126"/>
      <c r="AO113" s="126"/>
      <c r="AP113" s="126"/>
      <c r="AQ113" s="126"/>
      <c r="AR113" s="126"/>
      <c r="AS113" s="126"/>
      <c r="AT113" s="126"/>
      <c r="AU113" s="126"/>
      <c r="AV113" s="126"/>
      <c r="AW113" s="126"/>
      <c r="AX113" s="126"/>
      <c r="AY113" s="128" t="s">
        <v>122</v>
      </c>
      <c r="AZ113" s="126"/>
      <c r="BA113" s="126"/>
      <c r="BB113" s="126"/>
      <c r="BC113" s="126"/>
      <c r="BD113" s="126"/>
      <c r="BE113" s="129">
        <f t="shared" si="0"/>
        <v>0</v>
      </c>
      <c r="BF113" s="129">
        <f t="shared" si="1"/>
        <v>0</v>
      </c>
      <c r="BG113" s="129">
        <f t="shared" si="2"/>
        <v>0</v>
      </c>
      <c r="BH113" s="129">
        <f t="shared" si="3"/>
        <v>0</v>
      </c>
      <c r="BI113" s="129">
        <f t="shared" si="4"/>
        <v>0</v>
      </c>
      <c r="BJ113" s="128" t="s">
        <v>116</v>
      </c>
      <c r="BK113" s="126"/>
      <c r="BL113" s="126"/>
      <c r="BM113" s="126"/>
    </row>
    <row r="114" spans="1:65" s="2" customFormat="1" ht="11.25">
      <c r="A114" s="29"/>
      <c r="B114" s="30"/>
      <c r="C114" s="29"/>
      <c r="D114" s="29"/>
      <c r="E114" s="29"/>
      <c r="F114" s="29"/>
      <c r="G114" s="29"/>
      <c r="H114" s="29"/>
      <c r="I114" s="29"/>
      <c r="J114" s="29"/>
      <c r="K114" s="29"/>
      <c r="L114" s="3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:65" s="2" customFormat="1" ht="29.25" customHeight="1">
      <c r="A115" s="29"/>
      <c r="B115" s="30"/>
      <c r="C115" s="130" t="s">
        <v>123</v>
      </c>
      <c r="D115" s="100"/>
      <c r="E115" s="100"/>
      <c r="F115" s="100"/>
      <c r="G115" s="100"/>
      <c r="H115" s="100"/>
      <c r="I115" s="100"/>
      <c r="J115" s="131">
        <f>ROUND(J96+J107,2)</f>
        <v>0</v>
      </c>
      <c r="K115" s="100"/>
      <c r="L115" s="3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:65" s="2" customFormat="1" ht="6.95" customHeight="1">
      <c r="A116" s="29"/>
      <c r="B116" s="44"/>
      <c r="C116" s="45"/>
      <c r="D116" s="45"/>
      <c r="E116" s="45"/>
      <c r="F116" s="45"/>
      <c r="G116" s="45"/>
      <c r="H116" s="45"/>
      <c r="I116" s="45"/>
      <c r="J116" s="45"/>
      <c r="K116" s="45"/>
      <c r="L116" s="3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20" spans="1:65" s="2" customFormat="1" ht="6.95" customHeight="1">
      <c r="A120" s="29"/>
      <c r="B120" s="46"/>
      <c r="C120" s="47"/>
      <c r="D120" s="47"/>
      <c r="E120" s="47"/>
      <c r="F120" s="47"/>
      <c r="G120" s="47"/>
      <c r="H120" s="47"/>
      <c r="I120" s="47"/>
      <c r="J120" s="47"/>
      <c r="K120" s="47"/>
      <c r="L120" s="3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:65" s="2" customFormat="1" ht="24.95" customHeight="1">
      <c r="A121" s="29"/>
      <c r="B121" s="30"/>
      <c r="C121" s="18" t="s">
        <v>124</v>
      </c>
      <c r="D121" s="29"/>
      <c r="E121" s="29"/>
      <c r="F121" s="29"/>
      <c r="G121" s="29"/>
      <c r="H121" s="29"/>
      <c r="I121" s="29"/>
      <c r="J121" s="29"/>
      <c r="K121" s="29"/>
      <c r="L121" s="3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</row>
    <row r="122" spans="1:65" s="2" customFormat="1" ht="6.95" customHeight="1">
      <c r="A122" s="29"/>
      <c r="B122" s="30"/>
      <c r="C122" s="29"/>
      <c r="D122" s="29"/>
      <c r="E122" s="29"/>
      <c r="F122" s="29"/>
      <c r="G122" s="29"/>
      <c r="H122" s="29"/>
      <c r="I122" s="29"/>
      <c r="J122" s="29"/>
      <c r="K122" s="29"/>
      <c r="L122" s="3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</row>
    <row r="123" spans="1:65" s="2" customFormat="1" ht="12" customHeight="1">
      <c r="A123" s="29"/>
      <c r="B123" s="30"/>
      <c r="C123" s="24" t="s">
        <v>14</v>
      </c>
      <c r="D123" s="29"/>
      <c r="E123" s="29"/>
      <c r="F123" s="29"/>
      <c r="G123" s="29"/>
      <c r="H123" s="29"/>
      <c r="I123" s="29"/>
      <c r="J123" s="29"/>
      <c r="K123" s="29"/>
      <c r="L123" s="3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</row>
    <row r="124" spans="1:65" s="2" customFormat="1" ht="16.5" customHeight="1">
      <c r="A124" s="29"/>
      <c r="B124" s="30"/>
      <c r="C124" s="29"/>
      <c r="D124" s="29"/>
      <c r="E124" s="224" t="str">
        <f>E7</f>
        <v>Revitalizácia športoveho areálu Slavoj Trebišov - opakovaná</v>
      </c>
      <c r="F124" s="225"/>
      <c r="G124" s="225"/>
      <c r="H124" s="225"/>
      <c r="I124" s="29"/>
      <c r="J124" s="29"/>
      <c r="K124" s="29"/>
      <c r="L124" s="3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</row>
    <row r="125" spans="1:65" s="2" customFormat="1" ht="12" customHeight="1">
      <c r="A125" s="29"/>
      <c r="B125" s="30"/>
      <c r="C125" s="24" t="s">
        <v>96</v>
      </c>
      <c r="D125" s="29"/>
      <c r="E125" s="29"/>
      <c r="F125" s="29"/>
      <c r="G125" s="29"/>
      <c r="H125" s="29"/>
      <c r="I125" s="29"/>
      <c r="J125" s="29"/>
      <c r="K125" s="29"/>
      <c r="L125" s="3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</row>
    <row r="126" spans="1:65" s="2" customFormat="1" ht="16.5" customHeight="1">
      <c r="A126" s="29"/>
      <c r="B126" s="30"/>
      <c r="C126" s="29"/>
      <c r="D126" s="29"/>
      <c r="E126" s="185" t="str">
        <f>E9</f>
        <v>01 - SO 01 Ihrisko pre kategoriu U10, U11</v>
      </c>
      <c r="F126" s="226"/>
      <c r="G126" s="226"/>
      <c r="H126" s="226"/>
      <c r="I126" s="29"/>
      <c r="J126" s="29"/>
      <c r="K126" s="29"/>
      <c r="L126" s="3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</row>
    <row r="127" spans="1:65" s="2" customFormat="1" ht="6.95" customHeight="1">
      <c r="A127" s="29"/>
      <c r="B127" s="30"/>
      <c r="C127" s="29"/>
      <c r="D127" s="29"/>
      <c r="E127" s="29"/>
      <c r="F127" s="29"/>
      <c r="G127" s="29"/>
      <c r="H127" s="29"/>
      <c r="I127" s="29"/>
      <c r="J127" s="29"/>
      <c r="K127" s="29"/>
      <c r="L127" s="3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</row>
    <row r="128" spans="1:65" s="2" customFormat="1" ht="12" customHeight="1">
      <c r="A128" s="29"/>
      <c r="B128" s="30"/>
      <c r="C128" s="24" t="s">
        <v>17</v>
      </c>
      <c r="D128" s="29"/>
      <c r="E128" s="29"/>
      <c r="F128" s="22" t="str">
        <f>F12</f>
        <v xml:space="preserve">Trebišov </v>
      </c>
      <c r="G128" s="29"/>
      <c r="H128" s="29"/>
      <c r="I128" s="24" t="s">
        <v>19</v>
      </c>
      <c r="J128" s="52" t="str">
        <f>IF(J12="","",J12)</f>
        <v>10. 2. 2021</v>
      </c>
      <c r="K128" s="29"/>
      <c r="L128" s="3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</row>
    <row r="129" spans="1:65" s="2" customFormat="1" ht="6.95" customHeight="1">
      <c r="A129" s="29"/>
      <c r="B129" s="30"/>
      <c r="C129" s="29"/>
      <c r="D129" s="29"/>
      <c r="E129" s="29"/>
      <c r="F129" s="29"/>
      <c r="G129" s="29"/>
      <c r="H129" s="29"/>
      <c r="I129" s="29"/>
      <c r="J129" s="29"/>
      <c r="K129" s="29"/>
      <c r="L129" s="3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</row>
    <row r="130" spans="1:65" s="2" customFormat="1" ht="15.2" customHeight="1">
      <c r="A130" s="29"/>
      <c r="B130" s="30"/>
      <c r="C130" s="24" t="s">
        <v>21</v>
      </c>
      <c r="D130" s="29"/>
      <c r="E130" s="29"/>
      <c r="F130" s="22" t="str">
        <f>E15</f>
        <v xml:space="preserve">Mesto Trebišov </v>
      </c>
      <c r="G130" s="29"/>
      <c r="H130" s="29"/>
      <c r="I130" s="24" t="s">
        <v>27</v>
      </c>
      <c r="J130" s="27" t="str">
        <f>E21</f>
        <v xml:space="preserve"> </v>
      </c>
      <c r="K130" s="29"/>
      <c r="L130" s="3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</row>
    <row r="131" spans="1:65" s="2" customFormat="1" ht="15.2" customHeight="1">
      <c r="A131" s="29"/>
      <c r="B131" s="30"/>
      <c r="C131" s="24" t="s">
        <v>25</v>
      </c>
      <c r="D131" s="29"/>
      <c r="E131" s="29"/>
      <c r="F131" s="22" t="str">
        <f>IF(E18="","",E18)</f>
        <v>Vyplň údaj</v>
      </c>
      <c r="G131" s="29"/>
      <c r="H131" s="29"/>
      <c r="I131" s="24" t="s">
        <v>31</v>
      </c>
      <c r="J131" s="27" t="str">
        <f>E24</f>
        <v xml:space="preserve"> </v>
      </c>
      <c r="K131" s="29"/>
      <c r="L131" s="3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</row>
    <row r="132" spans="1:65" s="2" customFormat="1" ht="10.35" customHeight="1">
      <c r="A132" s="29"/>
      <c r="B132" s="30"/>
      <c r="C132" s="29"/>
      <c r="D132" s="29"/>
      <c r="E132" s="29"/>
      <c r="F132" s="29"/>
      <c r="G132" s="29"/>
      <c r="H132" s="29"/>
      <c r="I132" s="29"/>
      <c r="J132" s="29"/>
      <c r="K132" s="29"/>
      <c r="L132" s="3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</row>
    <row r="133" spans="1:65" s="11" customFormat="1" ht="29.25" customHeight="1">
      <c r="A133" s="132"/>
      <c r="B133" s="133"/>
      <c r="C133" s="134" t="s">
        <v>125</v>
      </c>
      <c r="D133" s="135" t="s">
        <v>58</v>
      </c>
      <c r="E133" s="135" t="s">
        <v>54</v>
      </c>
      <c r="F133" s="135" t="s">
        <v>55</v>
      </c>
      <c r="G133" s="135" t="s">
        <v>126</v>
      </c>
      <c r="H133" s="135" t="s">
        <v>127</v>
      </c>
      <c r="I133" s="135" t="s">
        <v>128</v>
      </c>
      <c r="J133" s="136" t="s">
        <v>102</v>
      </c>
      <c r="K133" s="137" t="s">
        <v>129</v>
      </c>
      <c r="L133" s="138"/>
      <c r="M133" s="59" t="s">
        <v>1</v>
      </c>
      <c r="N133" s="60" t="s">
        <v>37</v>
      </c>
      <c r="O133" s="60" t="s">
        <v>130</v>
      </c>
      <c r="P133" s="60" t="s">
        <v>131</v>
      </c>
      <c r="Q133" s="60" t="s">
        <v>132</v>
      </c>
      <c r="R133" s="60" t="s">
        <v>133</v>
      </c>
      <c r="S133" s="60" t="s">
        <v>134</v>
      </c>
      <c r="T133" s="61" t="s">
        <v>135</v>
      </c>
      <c r="U133" s="132"/>
      <c r="V133" s="132"/>
      <c r="W133" s="132"/>
      <c r="X133" s="132"/>
      <c r="Y133" s="132"/>
      <c r="Z133" s="132"/>
      <c r="AA133" s="132"/>
      <c r="AB133" s="132"/>
      <c r="AC133" s="132"/>
      <c r="AD133" s="132"/>
      <c r="AE133" s="132"/>
    </row>
    <row r="134" spans="1:65" s="2" customFormat="1" ht="22.9" customHeight="1">
      <c r="A134" s="29"/>
      <c r="B134" s="30"/>
      <c r="C134" s="66" t="s">
        <v>98</v>
      </c>
      <c r="D134" s="29"/>
      <c r="E134" s="29"/>
      <c r="F134" s="29"/>
      <c r="G134" s="29"/>
      <c r="H134" s="29"/>
      <c r="I134" s="29"/>
      <c r="J134" s="139">
        <f>BK134</f>
        <v>0</v>
      </c>
      <c r="K134" s="29"/>
      <c r="L134" s="30"/>
      <c r="M134" s="62"/>
      <c r="N134" s="53"/>
      <c r="O134" s="63"/>
      <c r="P134" s="140">
        <f>P135</f>
        <v>0</v>
      </c>
      <c r="Q134" s="63"/>
      <c r="R134" s="140">
        <f>R135</f>
        <v>454.68454835</v>
      </c>
      <c r="S134" s="63"/>
      <c r="T134" s="141">
        <f>T135</f>
        <v>0</v>
      </c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T134" s="14" t="s">
        <v>72</v>
      </c>
      <c r="AU134" s="14" t="s">
        <v>104</v>
      </c>
      <c r="BK134" s="142">
        <f>BK135</f>
        <v>0</v>
      </c>
    </row>
    <row r="135" spans="1:65" s="12" customFormat="1" ht="25.9" customHeight="1">
      <c r="B135" s="143"/>
      <c r="D135" s="144" t="s">
        <v>72</v>
      </c>
      <c r="E135" s="145" t="s">
        <v>136</v>
      </c>
      <c r="F135" s="145" t="s">
        <v>137</v>
      </c>
      <c r="I135" s="146"/>
      <c r="J135" s="147">
        <f>BK135</f>
        <v>0</v>
      </c>
      <c r="L135" s="143"/>
      <c r="M135" s="148"/>
      <c r="N135" s="149"/>
      <c r="O135" s="149"/>
      <c r="P135" s="150">
        <f>P136+P144+P147+P149+P154+P163+P167</f>
        <v>0</v>
      </c>
      <c r="Q135" s="149"/>
      <c r="R135" s="150">
        <f>R136+R144+R147+R149+R154+R163+R167</f>
        <v>454.68454835</v>
      </c>
      <c r="S135" s="149"/>
      <c r="T135" s="151">
        <f>T136+T144+T147+T149+T154+T163+T167</f>
        <v>0</v>
      </c>
      <c r="AR135" s="144" t="s">
        <v>81</v>
      </c>
      <c r="AT135" s="152" t="s">
        <v>72</v>
      </c>
      <c r="AU135" s="152" t="s">
        <v>73</v>
      </c>
      <c r="AY135" s="144" t="s">
        <v>138</v>
      </c>
      <c r="BK135" s="153">
        <f>BK136+BK144+BK147+BK149+BK154+BK163+BK167</f>
        <v>0</v>
      </c>
    </row>
    <row r="136" spans="1:65" s="12" customFormat="1" ht="22.9" customHeight="1">
      <c r="B136" s="143"/>
      <c r="D136" s="144" t="s">
        <v>72</v>
      </c>
      <c r="E136" s="154" t="s">
        <v>81</v>
      </c>
      <c r="F136" s="154" t="s">
        <v>139</v>
      </c>
      <c r="I136" s="146"/>
      <c r="J136" s="155">
        <f>BK136</f>
        <v>0</v>
      </c>
      <c r="L136" s="143"/>
      <c r="M136" s="148"/>
      <c r="N136" s="149"/>
      <c r="O136" s="149"/>
      <c r="P136" s="150">
        <f>SUM(P137:P143)</f>
        <v>0</v>
      </c>
      <c r="Q136" s="149"/>
      <c r="R136" s="150">
        <f>SUM(R137:R143)</f>
        <v>0</v>
      </c>
      <c r="S136" s="149"/>
      <c r="T136" s="151">
        <f>SUM(T137:T143)</f>
        <v>0</v>
      </c>
      <c r="AR136" s="144" t="s">
        <v>81</v>
      </c>
      <c r="AT136" s="152" t="s">
        <v>72</v>
      </c>
      <c r="AU136" s="152" t="s">
        <v>81</v>
      </c>
      <c r="AY136" s="144" t="s">
        <v>138</v>
      </c>
      <c r="BK136" s="153">
        <f>SUM(BK137:BK143)</f>
        <v>0</v>
      </c>
    </row>
    <row r="137" spans="1:65" s="2" customFormat="1" ht="21.75" customHeight="1">
      <c r="A137" s="29"/>
      <c r="B137" s="121"/>
      <c r="C137" s="156" t="s">
        <v>81</v>
      </c>
      <c r="D137" s="156" t="s">
        <v>140</v>
      </c>
      <c r="E137" s="157" t="s">
        <v>141</v>
      </c>
      <c r="F137" s="158" t="s">
        <v>142</v>
      </c>
      <c r="G137" s="159" t="s">
        <v>143</v>
      </c>
      <c r="H137" s="160">
        <v>350</v>
      </c>
      <c r="I137" s="161"/>
      <c r="J137" s="160">
        <f t="shared" ref="J137:J143" si="5">ROUND(I137*H137,3)</f>
        <v>0</v>
      </c>
      <c r="K137" s="162"/>
      <c r="L137" s="30"/>
      <c r="M137" s="163" t="s">
        <v>1</v>
      </c>
      <c r="N137" s="164" t="s">
        <v>39</v>
      </c>
      <c r="O137" s="55"/>
      <c r="P137" s="165">
        <f t="shared" ref="P137:P143" si="6">O137*H137</f>
        <v>0</v>
      </c>
      <c r="Q137" s="165">
        <v>0</v>
      </c>
      <c r="R137" s="165">
        <f t="shared" ref="R137:R143" si="7">Q137*H137</f>
        <v>0</v>
      </c>
      <c r="S137" s="165">
        <v>0</v>
      </c>
      <c r="T137" s="166">
        <f t="shared" ref="T137:T143" si="8">S137*H137</f>
        <v>0</v>
      </c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R137" s="167" t="s">
        <v>144</v>
      </c>
      <c r="AT137" s="167" t="s">
        <v>140</v>
      </c>
      <c r="AU137" s="167" t="s">
        <v>116</v>
      </c>
      <c r="AY137" s="14" t="s">
        <v>138</v>
      </c>
      <c r="BE137" s="168">
        <f t="shared" ref="BE137:BE143" si="9">IF(N137="základná",J137,0)</f>
        <v>0</v>
      </c>
      <c r="BF137" s="168">
        <f t="shared" ref="BF137:BF143" si="10">IF(N137="znížená",J137,0)</f>
        <v>0</v>
      </c>
      <c r="BG137" s="168">
        <f t="shared" ref="BG137:BG143" si="11">IF(N137="zákl. prenesená",J137,0)</f>
        <v>0</v>
      </c>
      <c r="BH137" s="168">
        <f t="shared" ref="BH137:BH143" si="12">IF(N137="zníž. prenesená",J137,0)</f>
        <v>0</v>
      </c>
      <c r="BI137" s="168">
        <f t="shared" ref="BI137:BI143" si="13">IF(N137="nulová",J137,0)</f>
        <v>0</v>
      </c>
      <c r="BJ137" s="14" t="s">
        <v>116</v>
      </c>
      <c r="BK137" s="169">
        <f t="shared" ref="BK137:BK143" si="14">ROUND(I137*H137,3)</f>
        <v>0</v>
      </c>
      <c r="BL137" s="14" t="s">
        <v>144</v>
      </c>
      <c r="BM137" s="167" t="s">
        <v>145</v>
      </c>
    </row>
    <row r="138" spans="1:65" s="2" customFormat="1" ht="21.75" customHeight="1">
      <c r="A138" s="29"/>
      <c r="B138" s="121"/>
      <c r="C138" s="156" t="s">
        <v>116</v>
      </c>
      <c r="D138" s="156" t="s">
        <v>140</v>
      </c>
      <c r="E138" s="157" t="s">
        <v>146</v>
      </c>
      <c r="F138" s="158" t="s">
        <v>147</v>
      </c>
      <c r="G138" s="159" t="s">
        <v>143</v>
      </c>
      <c r="H138" s="160">
        <v>350</v>
      </c>
      <c r="I138" s="161"/>
      <c r="J138" s="160">
        <f t="shared" si="5"/>
        <v>0</v>
      </c>
      <c r="K138" s="162"/>
      <c r="L138" s="30"/>
      <c r="M138" s="163" t="s">
        <v>1</v>
      </c>
      <c r="N138" s="164" t="s">
        <v>39</v>
      </c>
      <c r="O138" s="55"/>
      <c r="P138" s="165">
        <f t="shared" si="6"/>
        <v>0</v>
      </c>
      <c r="Q138" s="165">
        <v>0</v>
      </c>
      <c r="R138" s="165">
        <f t="shared" si="7"/>
        <v>0</v>
      </c>
      <c r="S138" s="165">
        <v>0</v>
      </c>
      <c r="T138" s="166">
        <f t="shared" si="8"/>
        <v>0</v>
      </c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R138" s="167" t="s">
        <v>144</v>
      </c>
      <c r="AT138" s="167" t="s">
        <v>140</v>
      </c>
      <c r="AU138" s="167" t="s">
        <v>116</v>
      </c>
      <c r="AY138" s="14" t="s">
        <v>138</v>
      </c>
      <c r="BE138" s="168">
        <f t="shared" si="9"/>
        <v>0</v>
      </c>
      <c r="BF138" s="168">
        <f t="shared" si="10"/>
        <v>0</v>
      </c>
      <c r="BG138" s="168">
        <f t="shared" si="11"/>
        <v>0</v>
      </c>
      <c r="BH138" s="168">
        <f t="shared" si="12"/>
        <v>0</v>
      </c>
      <c r="BI138" s="168">
        <f t="shared" si="13"/>
        <v>0</v>
      </c>
      <c r="BJ138" s="14" t="s">
        <v>116</v>
      </c>
      <c r="BK138" s="169">
        <f t="shared" si="14"/>
        <v>0</v>
      </c>
      <c r="BL138" s="14" t="s">
        <v>144</v>
      </c>
      <c r="BM138" s="167" t="s">
        <v>148</v>
      </c>
    </row>
    <row r="139" spans="1:65" s="2" customFormat="1" ht="21.75" customHeight="1">
      <c r="A139" s="29"/>
      <c r="B139" s="121"/>
      <c r="C139" s="156" t="s">
        <v>149</v>
      </c>
      <c r="D139" s="156" t="s">
        <v>140</v>
      </c>
      <c r="E139" s="157" t="s">
        <v>150</v>
      </c>
      <c r="F139" s="158" t="s">
        <v>151</v>
      </c>
      <c r="G139" s="159" t="s">
        <v>152</v>
      </c>
      <c r="H139" s="160">
        <v>207.755</v>
      </c>
      <c r="I139" s="161"/>
      <c r="J139" s="160">
        <f t="shared" si="5"/>
        <v>0</v>
      </c>
      <c r="K139" s="162"/>
      <c r="L139" s="30"/>
      <c r="M139" s="163" t="s">
        <v>1</v>
      </c>
      <c r="N139" s="164" t="s">
        <v>39</v>
      </c>
      <c r="O139" s="55"/>
      <c r="P139" s="165">
        <f t="shared" si="6"/>
        <v>0</v>
      </c>
      <c r="Q139" s="165">
        <v>0</v>
      </c>
      <c r="R139" s="165">
        <f t="shared" si="7"/>
        <v>0</v>
      </c>
      <c r="S139" s="165">
        <v>0</v>
      </c>
      <c r="T139" s="166">
        <f t="shared" si="8"/>
        <v>0</v>
      </c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R139" s="167" t="s">
        <v>144</v>
      </c>
      <c r="AT139" s="167" t="s">
        <v>140</v>
      </c>
      <c r="AU139" s="167" t="s">
        <v>116</v>
      </c>
      <c r="AY139" s="14" t="s">
        <v>138</v>
      </c>
      <c r="BE139" s="168">
        <f t="shared" si="9"/>
        <v>0</v>
      </c>
      <c r="BF139" s="168">
        <f t="shared" si="10"/>
        <v>0</v>
      </c>
      <c r="BG139" s="168">
        <f t="shared" si="11"/>
        <v>0</v>
      </c>
      <c r="BH139" s="168">
        <f t="shared" si="12"/>
        <v>0</v>
      </c>
      <c r="BI139" s="168">
        <f t="shared" si="13"/>
        <v>0</v>
      </c>
      <c r="BJ139" s="14" t="s">
        <v>116</v>
      </c>
      <c r="BK139" s="169">
        <f t="shared" si="14"/>
        <v>0</v>
      </c>
      <c r="BL139" s="14" t="s">
        <v>144</v>
      </c>
      <c r="BM139" s="167" t="s">
        <v>153</v>
      </c>
    </row>
    <row r="140" spans="1:65" s="2" customFormat="1" ht="33" customHeight="1">
      <c r="A140" s="29"/>
      <c r="B140" s="121"/>
      <c r="C140" s="156" t="s">
        <v>144</v>
      </c>
      <c r="D140" s="156" t="s">
        <v>140</v>
      </c>
      <c r="E140" s="157" t="s">
        <v>154</v>
      </c>
      <c r="F140" s="158" t="s">
        <v>155</v>
      </c>
      <c r="G140" s="159" t="s">
        <v>143</v>
      </c>
      <c r="H140" s="160">
        <v>350</v>
      </c>
      <c r="I140" s="161"/>
      <c r="J140" s="160">
        <f t="shared" si="5"/>
        <v>0</v>
      </c>
      <c r="K140" s="162"/>
      <c r="L140" s="30"/>
      <c r="M140" s="163" t="s">
        <v>1</v>
      </c>
      <c r="N140" s="164" t="s">
        <v>39</v>
      </c>
      <c r="O140" s="55"/>
      <c r="P140" s="165">
        <f t="shared" si="6"/>
        <v>0</v>
      </c>
      <c r="Q140" s="165">
        <v>0</v>
      </c>
      <c r="R140" s="165">
        <f t="shared" si="7"/>
        <v>0</v>
      </c>
      <c r="S140" s="165">
        <v>0</v>
      </c>
      <c r="T140" s="166">
        <f t="shared" si="8"/>
        <v>0</v>
      </c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R140" s="167" t="s">
        <v>144</v>
      </c>
      <c r="AT140" s="167" t="s">
        <v>140</v>
      </c>
      <c r="AU140" s="167" t="s">
        <v>116</v>
      </c>
      <c r="AY140" s="14" t="s">
        <v>138</v>
      </c>
      <c r="BE140" s="168">
        <f t="shared" si="9"/>
        <v>0</v>
      </c>
      <c r="BF140" s="168">
        <f t="shared" si="10"/>
        <v>0</v>
      </c>
      <c r="BG140" s="168">
        <f t="shared" si="11"/>
        <v>0</v>
      </c>
      <c r="BH140" s="168">
        <f t="shared" si="12"/>
        <v>0</v>
      </c>
      <c r="BI140" s="168">
        <f t="shared" si="13"/>
        <v>0</v>
      </c>
      <c r="BJ140" s="14" t="s">
        <v>116</v>
      </c>
      <c r="BK140" s="169">
        <f t="shared" si="14"/>
        <v>0</v>
      </c>
      <c r="BL140" s="14" t="s">
        <v>144</v>
      </c>
      <c r="BM140" s="167" t="s">
        <v>156</v>
      </c>
    </row>
    <row r="141" spans="1:65" s="2" customFormat="1" ht="21.75" customHeight="1">
      <c r="A141" s="29"/>
      <c r="B141" s="121"/>
      <c r="C141" s="156" t="s">
        <v>157</v>
      </c>
      <c r="D141" s="156" t="s">
        <v>140</v>
      </c>
      <c r="E141" s="157" t="s">
        <v>158</v>
      </c>
      <c r="F141" s="158" t="s">
        <v>159</v>
      </c>
      <c r="G141" s="159" t="s">
        <v>152</v>
      </c>
      <c r="H141" s="160">
        <v>207.755</v>
      </c>
      <c r="I141" s="161"/>
      <c r="J141" s="160">
        <f t="shared" si="5"/>
        <v>0</v>
      </c>
      <c r="K141" s="162"/>
      <c r="L141" s="30"/>
      <c r="M141" s="163" t="s">
        <v>1</v>
      </c>
      <c r="N141" s="164" t="s">
        <v>39</v>
      </c>
      <c r="O141" s="55"/>
      <c r="P141" s="165">
        <f t="shared" si="6"/>
        <v>0</v>
      </c>
      <c r="Q141" s="165">
        <v>0</v>
      </c>
      <c r="R141" s="165">
        <f t="shared" si="7"/>
        <v>0</v>
      </c>
      <c r="S141" s="165">
        <v>0</v>
      </c>
      <c r="T141" s="166">
        <f t="shared" si="8"/>
        <v>0</v>
      </c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R141" s="167" t="s">
        <v>144</v>
      </c>
      <c r="AT141" s="167" t="s">
        <v>140</v>
      </c>
      <c r="AU141" s="167" t="s">
        <v>116</v>
      </c>
      <c r="AY141" s="14" t="s">
        <v>138</v>
      </c>
      <c r="BE141" s="168">
        <f t="shared" si="9"/>
        <v>0</v>
      </c>
      <c r="BF141" s="168">
        <f t="shared" si="10"/>
        <v>0</v>
      </c>
      <c r="BG141" s="168">
        <f t="shared" si="11"/>
        <v>0</v>
      </c>
      <c r="BH141" s="168">
        <f t="shared" si="12"/>
        <v>0</v>
      </c>
      <c r="BI141" s="168">
        <f t="shared" si="13"/>
        <v>0</v>
      </c>
      <c r="BJ141" s="14" t="s">
        <v>116</v>
      </c>
      <c r="BK141" s="169">
        <f t="shared" si="14"/>
        <v>0</v>
      </c>
      <c r="BL141" s="14" t="s">
        <v>144</v>
      </c>
      <c r="BM141" s="167" t="s">
        <v>160</v>
      </c>
    </row>
    <row r="142" spans="1:65" s="2" customFormat="1" ht="21.75" customHeight="1">
      <c r="A142" s="29"/>
      <c r="B142" s="121"/>
      <c r="C142" s="156" t="s">
        <v>161</v>
      </c>
      <c r="D142" s="156" t="s">
        <v>140</v>
      </c>
      <c r="E142" s="157" t="s">
        <v>162</v>
      </c>
      <c r="F142" s="158" t="s">
        <v>163</v>
      </c>
      <c r="G142" s="159" t="s">
        <v>164</v>
      </c>
      <c r="H142" s="160">
        <v>1000</v>
      </c>
      <c r="I142" s="161"/>
      <c r="J142" s="160">
        <f t="shared" si="5"/>
        <v>0</v>
      </c>
      <c r="K142" s="162"/>
      <c r="L142" s="30"/>
      <c r="M142" s="163" t="s">
        <v>1</v>
      </c>
      <c r="N142" s="164" t="s">
        <v>39</v>
      </c>
      <c r="O142" s="55"/>
      <c r="P142" s="165">
        <f t="shared" si="6"/>
        <v>0</v>
      </c>
      <c r="Q142" s="165">
        <v>0</v>
      </c>
      <c r="R142" s="165">
        <f t="shared" si="7"/>
        <v>0</v>
      </c>
      <c r="S142" s="165">
        <v>0</v>
      </c>
      <c r="T142" s="166">
        <f t="shared" si="8"/>
        <v>0</v>
      </c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R142" s="167" t="s">
        <v>144</v>
      </c>
      <c r="AT142" s="167" t="s">
        <v>140</v>
      </c>
      <c r="AU142" s="167" t="s">
        <v>116</v>
      </c>
      <c r="AY142" s="14" t="s">
        <v>138</v>
      </c>
      <c r="BE142" s="168">
        <f t="shared" si="9"/>
        <v>0</v>
      </c>
      <c r="BF142" s="168">
        <f t="shared" si="10"/>
        <v>0</v>
      </c>
      <c r="BG142" s="168">
        <f t="shared" si="11"/>
        <v>0</v>
      </c>
      <c r="BH142" s="168">
        <f t="shared" si="12"/>
        <v>0</v>
      </c>
      <c r="BI142" s="168">
        <f t="shared" si="13"/>
        <v>0</v>
      </c>
      <c r="BJ142" s="14" t="s">
        <v>116</v>
      </c>
      <c r="BK142" s="169">
        <f t="shared" si="14"/>
        <v>0</v>
      </c>
      <c r="BL142" s="14" t="s">
        <v>144</v>
      </c>
      <c r="BM142" s="167" t="s">
        <v>165</v>
      </c>
    </row>
    <row r="143" spans="1:65" s="2" customFormat="1" ht="21.75" customHeight="1">
      <c r="A143" s="29"/>
      <c r="B143" s="121"/>
      <c r="C143" s="156" t="s">
        <v>166</v>
      </c>
      <c r="D143" s="156" t="s">
        <v>140</v>
      </c>
      <c r="E143" s="157" t="s">
        <v>167</v>
      </c>
      <c r="F143" s="158" t="s">
        <v>168</v>
      </c>
      <c r="G143" s="159" t="s">
        <v>164</v>
      </c>
      <c r="H143" s="160">
        <v>1000</v>
      </c>
      <c r="I143" s="161"/>
      <c r="J143" s="160">
        <f t="shared" si="5"/>
        <v>0</v>
      </c>
      <c r="K143" s="162"/>
      <c r="L143" s="30"/>
      <c r="M143" s="163" t="s">
        <v>1</v>
      </c>
      <c r="N143" s="164" t="s">
        <v>39</v>
      </c>
      <c r="O143" s="55"/>
      <c r="P143" s="165">
        <f t="shared" si="6"/>
        <v>0</v>
      </c>
      <c r="Q143" s="165">
        <v>0</v>
      </c>
      <c r="R143" s="165">
        <f t="shared" si="7"/>
        <v>0</v>
      </c>
      <c r="S143" s="165">
        <v>0</v>
      </c>
      <c r="T143" s="166">
        <f t="shared" si="8"/>
        <v>0</v>
      </c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R143" s="167" t="s">
        <v>144</v>
      </c>
      <c r="AT143" s="167" t="s">
        <v>140</v>
      </c>
      <c r="AU143" s="167" t="s">
        <v>116</v>
      </c>
      <c r="AY143" s="14" t="s">
        <v>138</v>
      </c>
      <c r="BE143" s="168">
        <f t="shared" si="9"/>
        <v>0</v>
      </c>
      <c r="BF143" s="168">
        <f t="shared" si="10"/>
        <v>0</v>
      </c>
      <c r="BG143" s="168">
        <f t="shared" si="11"/>
        <v>0</v>
      </c>
      <c r="BH143" s="168">
        <f t="shared" si="12"/>
        <v>0</v>
      </c>
      <c r="BI143" s="168">
        <f t="shared" si="13"/>
        <v>0</v>
      </c>
      <c r="BJ143" s="14" t="s">
        <v>116</v>
      </c>
      <c r="BK143" s="169">
        <f t="shared" si="14"/>
        <v>0</v>
      </c>
      <c r="BL143" s="14" t="s">
        <v>144</v>
      </c>
      <c r="BM143" s="167" t="s">
        <v>169</v>
      </c>
    </row>
    <row r="144" spans="1:65" s="12" customFormat="1" ht="22.9" customHeight="1">
      <c r="B144" s="143"/>
      <c r="D144" s="144" t="s">
        <v>72</v>
      </c>
      <c r="E144" s="154" t="s">
        <v>116</v>
      </c>
      <c r="F144" s="154" t="s">
        <v>170</v>
      </c>
      <c r="I144" s="146"/>
      <c r="J144" s="155">
        <f>BK144</f>
        <v>0</v>
      </c>
      <c r="L144" s="143"/>
      <c r="M144" s="148"/>
      <c r="N144" s="149"/>
      <c r="O144" s="149"/>
      <c r="P144" s="150">
        <f>SUM(P145:P146)</f>
        <v>0</v>
      </c>
      <c r="Q144" s="149"/>
      <c r="R144" s="150">
        <f>SUM(R145:R146)</f>
        <v>1.38567E-2</v>
      </c>
      <c r="S144" s="149"/>
      <c r="T144" s="151">
        <f>SUM(T145:T146)</f>
        <v>0</v>
      </c>
      <c r="AR144" s="144" t="s">
        <v>81</v>
      </c>
      <c r="AT144" s="152" t="s">
        <v>72</v>
      </c>
      <c r="AU144" s="152" t="s">
        <v>81</v>
      </c>
      <c r="AY144" s="144" t="s">
        <v>138</v>
      </c>
      <c r="BK144" s="153">
        <f>SUM(BK145:BK146)</f>
        <v>0</v>
      </c>
    </row>
    <row r="145" spans="1:65" s="2" customFormat="1" ht="21.75" customHeight="1">
      <c r="A145" s="29"/>
      <c r="B145" s="121"/>
      <c r="C145" s="156" t="s">
        <v>171</v>
      </c>
      <c r="D145" s="156" t="s">
        <v>140</v>
      </c>
      <c r="E145" s="157" t="s">
        <v>172</v>
      </c>
      <c r="F145" s="158" t="s">
        <v>173</v>
      </c>
      <c r="G145" s="159" t="s">
        <v>152</v>
      </c>
      <c r="H145" s="160">
        <v>172.97</v>
      </c>
      <c r="I145" s="161"/>
      <c r="J145" s="160">
        <f>ROUND(I145*H145,3)</f>
        <v>0</v>
      </c>
      <c r="K145" s="162"/>
      <c r="L145" s="30"/>
      <c r="M145" s="163" t="s">
        <v>1</v>
      </c>
      <c r="N145" s="164" t="s">
        <v>39</v>
      </c>
      <c r="O145" s="55"/>
      <c r="P145" s="165">
        <f>O145*H145</f>
        <v>0</v>
      </c>
      <c r="Q145" s="165">
        <v>6.0000000000000002E-5</v>
      </c>
      <c r="R145" s="165">
        <f>Q145*H145</f>
        <v>1.0378200000000001E-2</v>
      </c>
      <c r="S145" s="165">
        <v>0</v>
      </c>
      <c r="T145" s="166">
        <f>S145*H145</f>
        <v>0</v>
      </c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R145" s="167" t="s">
        <v>144</v>
      </c>
      <c r="AT145" s="167" t="s">
        <v>140</v>
      </c>
      <c r="AU145" s="167" t="s">
        <v>116</v>
      </c>
      <c r="AY145" s="14" t="s">
        <v>138</v>
      </c>
      <c r="BE145" s="168">
        <f>IF(N145="základná",J145,0)</f>
        <v>0</v>
      </c>
      <c r="BF145" s="168">
        <f>IF(N145="znížená",J145,0)</f>
        <v>0</v>
      </c>
      <c r="BG145" s="168">
        <f>IF(N145="zákl. prenesená",J145,0)</f>
        <v>0</v>
      </c>
      <c r="BH145" s="168">
        <f>IF(N145="zníž. prenesená",J145,0)</f>
        <v>0</v>
      </c>
      <c r="BI145" s="168">
        <f>IF(N145="nulová",J145,0)</f>
        <v>0</v>
      </c>
      <c r="BJ145" s="14" t="s">
        <v>116</v>
      </c>
      <c r="BK145" s="169">
        <f>ROUND(I145*H145,3)</f>
        <v>0</v>
      </c>
      <c r="BL145" s="14" t="s">
        <v>144</v>
      </c>
      <c r="BM145" s="167" t="s">
        <v>174</v>
      </c>
    </row>
    <row r="146" spans="1:65" s="2" customFormat="1" ht="21.75" customHeight="1">
      <c r="A146" s="29"/>
      <c r="B146" s="121"/>
      <c r="C146" s="156" t="s">
        <v>175</v>
      </c>
      <c r="D146" s="156" t="s">
        <v>140</v>
      </c>
      <c r="E146" s="157" t="s">
        <v>176</v>
      </c>
      <c r="F146" s="158" t="s">
        <v>177</v>
      </c>
      <c r="G146" s="159" t="s">
        <v>152</v>
      </c>
      <c r="H146" s="160">
        <v>34.784999999999997</v>
      </c>
      <c r="I146" s="161"/>
      <c r="J146" s="160">
        <f>ROUND(I146*H146,3)</f>
        <v>0</v>
      </c>
      <c r="K146" s="162"/>
      <c r="L146" s="30"/>
      <c r="M146" s="163" t="s">
        <v>1</v>
      </c>
      <c r="N146" s="164" t="s">
        <v>39</v>
      </c>
      <c r="O146" s="55"/>
      <c r="P146" s="165">
        <f>O146*H146</f>
        <v>0</v>
      </c>
      <c r="Q146" s="165">
        <v>1E-4</v>
      </c>
      <c r="R146" s="165">
        <f>Q146*H146</f>
        <v>3.4784999999999998E-3</v>
      </c>
      <c r="S146" s="165">
        <v>0</v>
      </c>
      <c r="T146" s="166">
        <f>S146*H146</f>
        <v>0</v>
      </c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R146" s="167" t="s">
        <v>144</v>
      </c>
      <c r="AT146" s="167" t="s">
        <v>140</v>
      </c>
      <c r="AU146" s="167" t="s">
        <v>116</v>
      </c>
      <c r="AY146" s="14" t="s">
        <v>138</v>
      </c>
      <c r="BE146" s="168">
        <f>IF(N146="základná",J146,0)</f>
        <v>0</v>
      </c>
      <c r="BF146" s="168">
        <f>IF(N146="znížená",J146,0)</f>
        <v>0</v>
      </c>
      <c r="BG146" s="168">
        <f>IF(N146="zákl. prenesená",J146,0)</f>
        <v>0</v>
      </c>
      <c r="BH146" s="168">
        <f>IF(N146="zníž. prenesená",J146,0)</f>
        <v>0</v>
      </c>
      <c r="BI146" s="168">
        <f>IF(N146="nulová",J146,0)</f>
        <v>0</v>
      </c>
      <c r="BJ146" s="14" t="s">
        <v>116</v>
      </c>
      <c r="BK146" s="169">
        <f>ROUND(I146*H146,3)</f>
        <v>0</v>
      </c>
      <c r="BL146" s="14" t="s">
        <v>144</v>
      </c>
      <c r="BM146" s="167" t="s">
        <v>178</v>
      </c>
    </row>
    <row r="147" spans="1:65" s="12" customFormat="1" ht="22.9" customHeight="1">
      <c r="B147" s="143"/>
      <c r="D147" s="144" t="s">
        <v>72</v>
      </c>
      <c r="E147" s="154" t="s">
        <v>144</v>
      </c>
      <c r="F147" s="154" t="s">
        <v>179</v>
      </c>
      <c r="I147" s="146"/>
      <c r="J147" s="155">
        <f>BK147</f>
        <v>0</v>
      </c>
      <c r="L147" s="143"/>
      <c r="M147" s="148"/>
      <c r="N147" s="149"/>
      <c r="O147" s="149"/>
      <c r="P147" s="150">
        <f>P148</f>
        <v>0</v>
      </c>
      <c r="Q147" s="149"/>
      <c r="R147" s="150">
        <f>R148</f>
        <v>17.669562750000001</v>
      </c>
      <c r="S147" s="149"/>
      <c r="T147" s="151">
        <f>T148</f>
        <v>0</v>
      </c>
      <c r="AR147" s="144" t="s">
        <v>81</v>
      </c>
      <c r="AT147" s="152" t="s">
        <v>72</v>
      </c>
      <c r="AU147" s="152" t="s">
        <v>81</v>
      </c>
      <c r="AY147" s="144" t="s">
        <v>138</v>
      </c>
      <c r="BK147" s="153">
        <f>BK148</f>
        <v>0</v>
      </c>
    </row>
    <row r="148" spans="1:65" s="2" customFormat="1" ht="21.75" customHeight="1">
      <c r="A148" s="29"/>
      <c r="B148" s="121"/>
      <c r="C148" s="156" t="s">
        <v>180</v>
      </c>
      <c r="D148" s="156" t="s">
        <v>140</v>
      </c>
      <c r="E148" s="157" t="s">
        <v>181</v>
      </c>
      <c r="F148" s="158" t="s">
        <v>182</v>
      </c>
      <c r="G148" s="159" t="s">
        <v>152</v>
      </c>
      <c r="H148" s="160">
        <v>207.755</v>
      </c>
      <c r="I148" s="161"/>
      <c r="J148" s="160">
        <f>ROUND(I148*H148,3)</f>
        <v>0</v>
      </c>
      <c r="K148" s="162"/>
      <c r="L148" s="30"/>
      <c r="M148" s="163" t="s">
        <v>1</v>
      </c>
      <c r="N148" s="164" t="s">
        <v>39</v>
      </c>
      <c r="O148" s="55"/>
      <c r="P148" s="165">
        <f>O148*H148</f>
        <v>0</v>
      </c>
      <c r="Q148" s="165">
        <v>8.5050000000000001E-2</v>
      </c>
      <c r="R148" s="165">
        <f>Q148*H148</f>
        <v>17.669562750000001</v>
      </c>
      <c r="S148" s="165">
        <v>0</v>
      </c>
      <c r="T148" s="166">
        <f>S148*H148</f>
        <v>0</v>
      </c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R148" s="167" t="s">
        <v>144</v>
      </c>
      <c r="AT148" s="167" t="s">
        <v>140</v>
      </c>
      <c r="AU148" s="167" t="s">
        <v>116</v>
      </c>
      <c r="AY148" s="14" t="s">
        <v>138</v>
      </c>
      <c r="BE148" s="168">
        <f>IF(N148="základná",J148,0)</f>
        <v>0</v>
      </c>
      <c r="BF148" s="168">
        <f>IF(N148="znížená",J148,0)</f>
        <v>0</v>
      </c>
      <c r="BG148" s="168">
        <f>IF(N148="zákl. prenesená",J148,0)</f>
        <v>0</v>
      </c>
      <c r="BH148" s="168">
        <f>IF(N148="zníž. prenesená",J148,0)</f>
        <v>0</v>
      </c>
      <c r="BI148" s="168">
        <f>IF(N148="nulová",J148,0)</f>
        <v>0</v>
      </c>
      <c r="BJ148" s="14" t="s">
        <v>116</v>
      </c>
      <c r="BK148" s="169">
        <f>ROUND(I148*H148,3)</f>
        <v>0</v>
      </c>
      <c r="BL148" s="14" t="s">
        <v>144</v>
      </c>
      <c r="BM148" s="167" t="s">
        <v>183</v>
      </c>
    </row>
    <row r="149" spans="1:65" s="12" customFormat="1" ht="22.9" customHeight="1">
      <c r="B149" s="143"/>
      <c r="D149" s="144" t="s">
        <v>72</v>
      </c>
      <c r="E149" s="154" t="s">
        <v>157</v>
      </c>
      <c r="F149" s="154" t="s">
        <v>184</v>
      </c>
      <c r="I149" s="146"/>
      <c r="J149" s="155">
        <f>BK149</f>
        <v>0</v>
      </c>
      <c r="L149" s="143"/>
      <c r="M149" s="148"/>
      <c r="N149" s="149"/>
      <c r="O149" s="149"/>
      <c r="P149" s="150">
        <f>SUM(P150:P153)</f>
        <v>0</v>
      </c>
      <c r="Q149" s="149"/>
      <c r="R149" s="150">
        <f>SUM(R150:R153)</f>
        <v>402.2</v>
      </c>
      <c r="S149" s="149"/>
      <c r="T149" s="151">
        <f>SUM(T150:T153)</f>
        <v>0</v>
      </c>
      <c r="AR149" s="144" t="s">
        <v>81</v>
      </c>
      <c r="AT149" s="152" t="s">
        <v>72</v>
      </c>
      <c r="AU149" s="152" t="s">
        <v>81</v>
      </c>
      <c r="AY149" s="144" t="s">
        <v>138</v>
      </c>
      <c r="BK149" s="153">
        <f>SUM(BK150:BK153)</f>
        <v>0</v>
      </c>
    </row>
    <row r="150" spans="1:65" s="2" customFormat="1" ht="21.75" customHeight="1">
      <c r="A150" s="29"/>
      <c r="B150" s="121"/>
      <c r="C150" s="156" t="s">
        <v>185</v>
      </c>
      <c r="D150" s="156" t="s">
        <v>140</v>
      </c>
      <c r="E150" s="157" t="s">
        <v>186</v>
      </c>
      <c r="F150" s="158" t="s">
        <v>187</v>
      </c>
      <c r="G150" s="159" t="s">
        <v>164</v>
      </c>
      <c r="H150" s="160">
        <v>1000</v>
      </c>
      <c r="I150" s="161"/>
      <c r="J150" s="160">
        <f>ROUND(I150*H150,3)</f>
        <v>0</v>
      </c>
      <c r="K150" s="162"/>
      <c r="L150" s="30"/>
      <c r="M150" s="163" t="s">
        <v>1</v>
      </c>
      <c r="N150" s="164" t="s">
        <v>39</v>
      </c>
      <c r="O150" s="55"/>
      <c r="P150" s="165">
        <f>O150*H150</f>
        <v>0</v>
      </c>
      <c r="Q150" s="165">
        <v>0</v>
      </c>
      <c r="R150" s="165">
        <f>Q150*H150</f>
        <v>0</v>
      </c>
      <c r="S150" s="165">
        <v>0</v>
      </c>
      <c r="T150" s="166">
        <f>S150*H150</f>
        <v>0</v>
      </c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R150" s="167" t="s">
        <v>144</v>
      </c>
      <c r="AT150" s="167" t="s">
        <v>140</v>
      </c>
      <c r="AU150" s="167" t="s">
        <v>116</v>
      </c>
      <c r="AY150" s="14" t="s">
        <v>138</v>
      </c>
      <c r="BE150" s="168">
        <f>IF(N150="základná",J150,0)</f>
        <v>0</v>
      </c>
      <c r="BF150" s="168">
        <f>IF(N150="znížená",J150,0)</f>
        <v>0</v>
      </c>
      <c r="BG150" s="168">
        <f>IF(N150="zákl. prenesená",J150,0)</f>
        <v>0</v>
      </c>
      <c r="BH150" s="168">
        <f>IF(N150="zníž. prenesená",J150,0)</f>
        <v>0</v>
      </c>
      <c r="BI150" s="168">
        <f>IF(N150="nulová",J150,0)</f>
        <v>0</v>
      </c>
      <c r="BJ150" s="14" t="s">
        <v>116</v>
      </c>
      <c r="BK150" s="169">
        <f>ROUND(I150*H150,3)</f>
        <v>0</v>
      </c>
      <c r="BL150" s="14" t="s">
        <v>144</v>
      </c>
      <c r="BM150" s="167" t="s">
        <v>188</v>
      </c>
    </row>
    <row r="151" spans="1:65" s="2" customFormat="1" ht="21.75" customHeight="1">
      <c r="A151" s="29"/>
      <c r="B151" s="121"/>
      <c r="C151" s="170" t="s">
        <v>189</v>
      </c>
      <c r="D151" s="170" t="s">
        <v>190</v>
      </c>
      <c r="E151" s="171" t="s">
        <v>191</v>
      </c>
      <c r="F151" s="172" t="s">
        <v>192</v>
      </c>
      <c r="G151" s="173" t="s">
        <v>193</v>
      </c>
      <c r="H151" s="174">
        <v>200</v>
      </c>
      <c r="I151" s="175"/>
      <c r="J151" s="174">
        <f>ROUND(I151*H151,3)</f>
        <v>0</v>
      </c>
      <c r="K151" s="176"/>
      <c r="L151" s="177"/>
      <c r="M151" s="178" t="s">
        <v>1</v>
      </c>
      <c r="N151" s="179" t="s">
        <v>39</v>
      </c>
      <c r="O151" s="55"/>
      <c r="P151" s="165">
        <f>O151*H151</f>
        <v>0</v>
      </c>
      <c r="Q151" s="165">
        <v>2.5000000000000001E-2</v>
      </c>
      <c r="R151" s="165">
        <f>Q151*H151</f>
        <v>5</v>
      </c>
      <c r="S151" s="165">
        <v>0</v>
      </c>
      <c r="T151" s="166">
        <f>S151*H151</f>
        <v>0</v>
      </c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R151" s="167" t="s">
        <v>171</v>
      </c>
      <c r="AT151" s="167" t="s">
        <v>190</v>
      </c>
      <c r="AU151" s="167" t="s">
        <v>116</v>
      </c>
      <c r="AY151" s="14" t="s">
        <v>138</v>
      </c>
      <c r="BE151" s="168">
        <f>IF(N151="základná",J151,0)</f>
        <v>0</v>
      </c>
      <c r="BF151" s="168">
        <f>IF(N151="znížená",J151,0)</f>
        <v>0</v>
      </c>
      <c r="BG151" s="168">
        <f>IF(N151="zákl. prenesená",J151,0)</f>
        <v>0</v>
      </c>
      <c r="BH151" s="168">
        <f>IF(N151="zníž. prenesená",J151,0)</f>
        <v>0</v>
      </c>
      <c r="BI151" s="168">
        <f>IF(N151="nulová",J151,0)</f>
        <v>0</v>
      </c>
      <c r="BJ151" s="14" t="s">
        <v>116</v>
      </c>
      <c r="BK151" s="169">
        <f>ROUND(I151*H151,3)</f>
        <v>0</v>
      </c>
      <c r="BL151" s="14" t="s">
        <v>144</v>
      </c>
      <c r="BM151" s="167" t="s">
        <v>194</v>
      </c>
    </row>
    <row r="152" spans="1:65" s="2" customFormat="1" ht="33" customHeight="1">
      <c r="A152" s="29"/>
      <c r="B152" s="121"/>
      <c r="C152" s="156" t="s">
        <v>195</v>
      </c>
      <c r="D152" s="156" t="s">
        <v>140</v>
      </c>
      <c r="E152" s="157" t="s">
        <v>196</v>
      </c>
      <c r="F152" s="158" t="s">
        <v>197</v>
      </c>
      <c r="G152" s="159" t="s">
        <v>164</v>
      </c>
      <c r="H152" s="160">
        <v>1000</v>
      </c>
      <c r="I152" s="161"/>
      <c r="J152" s="160">
        <f>ROUND(I152*H152,3)</f>
        <v>0</v>
      </c>
      <c r="K152" s="162"/>
      <c r="L152" s="30"/>
      <c r="M152" s="163" t="s">
        <v>1</v>
      </c>
      <c r="N152" s="164" t="s">
        <v>39</v>
      </c>
      <c r="O152" s="55"/>
      <c r="P152" s="165">
        <f>O152*H152</f>
        <v>0</v>
      </c>
      <c r="Q152" s="165">
        <v>0.29899999999999999</v>
      </c>
      <c r="R152" s="165">
        <f>Q152*H152</f>
        <v>299</v>
      </c>
      <c r="S152" s="165">
        <v>0</v>
      </c>
      <c r="T152" s="166">
        <f>S152*H152</f>
        <v>0</v>
      </c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R152" s="167" t="s">
        <v>144</v>
      </c>
      <c r="AT152" s="167" t="s">
        <v>140</v>
      </c>
      <c r="AU152" s="167" t="s">
        <v>116</v>
      </c>
      <c r="AY152" s="14" t="s">
        <v>138</v>
      </c>
      <c r="BE152" s="168">
        <f>IF(N152="základná",J152,0)</f>
        <v>0</v>
      </c>
      <c r="BF152" s="168">
        <f>IF(N152="znížená",J152,0)</f>
        <v>0</v>
      </c>
      <c r="BG152" s="168">
        <f>IF(N152="zákl. prenesená",J152,0)</f>
        <v>0</v>
      </c>
      <c r="BH152" s="168">
        <f>IF(N152="zníž. prenesená",J152,0)</f>
        <v>0</v>
      </c>
      <c r="BI152" s="168">
        <f>IF(N152="nulová",J152,0)</f>
        <v>0</v>
      </c>
      <c r="BJ152" s="14" t="s">
        <v>116</v>
      </c>
      <c r="BK152" s="169">
        <f>ROUND(I152*H152,3)</f>
        <v>0</v>
      </c>
      <c r="BL152" s="14" t="s">
        <v>144</v>
      </c>
      <c r="BM152" s="167" t="s">
        <v>198</v>
      </c>
    </row>
    <row r="153" spans="1:65" s="2" customFormat="1" ht="21.75" customHeight="1">
      <c r="A153" s="29"/>
      <c r="B153" s="121"/>
      <c r="C153" s="156" t="s">
        <v>199</v>
      </c>
      <c r="D153" s="156" t="s">
        <v>140</v>
      </c>
      <c r="E153" s="157" t="s">
        <v>200</v>
      </c>
      <c r="F153" s="158" t="s">
        <v>201</v>
      </c>
      <c r="G153" s="159" t="s">
        <v>164</v>
      </c>
      <c r="H153" s="160">
        <v>1000</v>
      </c>
      <c r="I153" s="161"/>
      <c r="J153" s="160">
        <f>ROUND(I153*H153,3)</f>
        <v>0</v>
      </c>
      <c r="K153" s="162"/>
      <c r="L153" s="30"/>
      <c r="M153" s="163" t="s">
        <v>1</v>
      </c>
      <c r="N153" s="164" t="s">
        <v>39</v>
      </c>
      <c r="O153" s="55"/>
      <c r="P153" s="165">
        <f>O153*H153</f>
        <v>0</v>
      </c>
      <c r="Q153" s="165">
        <v>9.8199999999999996E-2</v>
      </c>
      <c r="R153" s="165">
        <f>Q153*H153</f>
        <v>98.199999999999989</v>
      </c>
      <c r="S153" s="165">
        <v>0</v>
      </c>
      <c r="T153" s="166">
        <f>S153*H153</f>
        <v>0</v>
      </c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R153" s="167" t="s">
        <v>144</v>
      </c>
      <c r="AT153" s="167" t="s">
        <v>140</v>
      </c>
      <c r="AU153" s="167" t="s">
        <v>116</v>
      </c>
      <c r="AY153" s="14" t="s">
        <v>138</v>
      </c>
      <c r="BE153" s="168">
        <f>IF(N153="základná",J153,0)</f>
        <v>0</v>
      </c>
      <c r="BF153" s="168">
        <f>IF(N153="znížená",J153,0)</f>
        <v>0</v>
      </c>
      <c r="BG153" s="168">
        <f>IF(N153="zákl. prenesená",J153,0)</f>
        <v>0</v>
      </c>
      <c r="BH153" s="168">
        <f>IF(N153="zníž. prenesená",J153,0)</f>
        <v>0</v>
      </c>
      <c r="BI153" s="168">
        <f>IF(N153="nulová",J153,0)</f>
        <v>0</v>
      </c>
      <c r="BJ153" s="14" t="s">
        <v>116</v>
      </c>
      <c r="BK153" s="169">
        <f>ROUND(I153*H153,3)</f>
        <v>0</v>
      </c>
      <c r="BL153" s="14" t="s">
        <v>144</v>
      </c>
      <c r="BM153" s="167" t="s">
        <v>202</v>
      </c>
    </row>
    <row r="154" spans="1:65" s="12" customFormat="1" ht="22.9" customHeight="1">
      <c r="B154" s="143"/>
      <c r="D154" s="144" t="s">
        <v>72</v>
      </c>
      <c r="E154" s="154" t="s">
        <v>171</v>
      </c>
      <c r="F154" s="154" t="s">
        <v>203</v>
      </c>
      <c r="I154" s="146"/>
      <c r="J154" s="155">
        <f>BK154</f>
        <v>0</v>
      </c>
      <c r="L154" s="143"/>
      <c r="M154" s="148"/>
      <c r="N154" s="149"/>
      <c r="O154" s="149"/>
      <c r="P154" s="150">
        <f>SUM(P155:P162)</f>
        <v>0</v>
      </c>
      <c r="Q154" s="149"/>
      <c r="R154" s="150">
        <f>SUM(R155:R162)</f>
        <v>5.1103700000000002E-2</v>
      </c>
      <c r="S154" s="149"/>
      <c r="T154" s="151">
        <f>SUM(T155:T162)</f>
        <v>0</v>
      </c>
      <c r="AR154" s="144" t="s">
        <v>81</v>
      </c>
      <c r="AT154" s="152" t="s">
        <v>72</v>
      </c>
      <c r="AU154" s="152" t="s">
        <v>81</v>
      </c>
      <c r="AY154" s="144" t="s">
        <v>138</v>
      </c>
      <c r="BK154" s="153">
        <f>SUM(BK155:BK162)</f>
        <v>0</v>
      </c>
    </row>
    <row r="155" spans="1:65" s="2" customFormat="1" ht="21.75" customHeight="1">
      <c r="A155" s="29"/>
      <c r="B155" s="121"/>
      <c r="C155" s="156" t="s">
        <v>204</v>
      </c>
      <c r="D155" s="156" t="s">
        <v>140</v>
      </c>
      <c r="E155" s="157" t="s">
        <v>205</v>
      </c>
      <c r="F155" s="158" t="s">
        <v>206</v>
      </c>
      <c r="G155" s="159" t="s">
        <v>152</v>
      </c>
      <c r="H155" s="160">
        <v>172.97</v>
      </c>
      <c r="I155" s="161"/>
      <c r="J155" s="160">
        <f t="shared" ref="J155:J162" si="15">ROUND(I155*H155,3)</f>
        <v>0</v>
      </c>
      <c r="K155" s="162"/>
      <c r="L155" s="30"/>
      <c r="M155" s="163" t="s">
        <v>1</v>
      </c>
      <c r="N155" s="164" t="s">
        <v>39</v>
      </c>
      <c r="O155" s="55"/>
      <c r="P155" s="165">
        <f t="shared" ref="P155:P162" si="16">O155*H155</f>
        <v>0</v>
      </c>
      <c r="Q155" s="165">
        <v>0</v>
      </c>
      <c r="R155" s="165">
        <f t="shared" ref="R155:R162" si="17">Q155*H155</f>
        <v>0</v>
      </c>
      <c r="S155" s="165">
        <v>0</v>
      </c>
      <c r="T155" s="166">
        <f t="shared" ref="T155:T162" si="18">S155*H155</f>
        <v>0</v>
      </c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R155" s="167" t="s">
        <v>144</v>
      </c>
      <c r="AT155" s="167" t="s">
        <v>140</v>
      </c>
      <c r="AU155" s="167" t="s">
        <v>116</v>
      </c>
      <c r="AY155" s="14" t="s">
        <v>138</v>
      </c>
      <c r="BE155" s="168">
        <f t="shared" ref="BE155:BE162" si="19">IF(N155="základná",J155,0)</f>
        <v>0</v>
      </c>
      <c r="BF155" s="168">
        <f t="shared" ref="BF155:BF162" si="20">IF(N155="znížená",J155,0)</f>
        <v>0</v>
      </c>
      <c r="BG155" s="168">
        <f t="shared" ref="BG155:BG162" si="21">IF(N155="zákl. prenesená",J155,0)</f>
        <v>0</v>
      </c>
      <c r="BH155" s="168">
        <f t="shared" ref="BH155:BH162" si="22">IF(N155="zníž. prenesená",J155,0)</f>
        <v>0</v>
      </c>
      <c r="BI155" s="168">
        <f t="shared" ref="BI155:BI162" si="23">IF(N155="nulová",J155,0)</f>
        <v>0</v>
      </c>
      <c r="BJ155" s="14" t="s">
        <v>116</v>
      </c>
      <c r="BK155" s="169">
        <f t="shared" ref="BK155:BK162" si="24">ROUND(I155*H155,3)</f>
        <v>0</v>
      </c>
      <c r="BL155" s="14" t="s">
        <v>144</v>
      </c>
      <c r="BM155" s="167" t="s">
        <v>207</v>
      </c>
    </row>
    <row r="156" spans="1:65" s="2" customFormat="1" ht="21.75" customHeight="1">
      <c r="A156" s="29"/>
      <c r="B156" s="121"/>
      <c r="C156" s="170" t="s">
        <v>208</v>
      </c>
      <c r="D156" s="170" t="s">
        <v>190</v>
      </c>
      <c r="E156" s="171" t="s">
        <v>209</v>
      </c>
      <c r="F156" s="172" t="s">
        <v>210</v>
      </c>
      <c r="G156" s="173" t="s">
        <v>152</v>
      </c>
      <c r="H156" s="174">
        <v>172.97</v>
      </c>
      <c r="I156" s="175"/>
      <c r="J156" s="174">
        <f t="shared" si="15"/>
        <v>0</v>
      </c>
      <c r="K156" s="176"/>
      <c r="L156" s="177"/>
      <c r="M156" s="178" t="s">
        <v>1</v>
      </c>
      <c r="N156" s="179" t="s">
        <v>39</v>
      </c>
      <c r="O156" s="55"/>
      <c r="P156" s="165">
        <f t="shared" si="16"/>
        <v>0</v>
      </c>
      <c r="Q156" s="165">
        <v>2.0000000000000001E-4</v>
      </c>
      <c r="R156" s="165">
        <f t="shared" si="17"/>
        <v>3.4594E-2</v>
      </c>
      <c r="S156" s="165">
        <v>0</v>
      </c>
      <c r="T156" s="166">
        <f t="shared" si="18"/>
        <v>0</v>
      </c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R156" s="167" t="s">
        <v>171</v>
      </c>
      <c r="AT156" s="167" t="s">
        <v>190</v>
      </c>
      <c r="AU156" s="167" t="s">
        <v>116</v>
      </c>
      <c r="AY156" s="14" t="s">
        <v>138</v>
      </c>
      <c r="BE156" s="168">
        <f t="shared" si="19"/>
        <v>0</v>
      </c>
      <c r="BF156" s="168">
        <f t="shared" si="20"/>
        <v>0</v>
      </c>
      <c r="BG156" s="168">
        <f t="shared" si="21"/>
        <v>0</v>
      </c>
      <c r="BH156" s="168">
        <f t="shared" si="22"/>
        <v>0</v>
      </c>
      <c r="BI156" s="168">
        <f t="shared" si="23"/>
        <v>0</v>
      </c>
      <c r="BJ156" s="14" t="s">
        <v>116</v>
      </c>
      <c r="BK156" s="169">
        <f t="shared" si="24"/>
        <v>0</v>
      </c>
      <c r="BL156" s="14" t="s">
        <v>144</v>
      </c>
      <c r="BM156" s="167" t="s">
        <v>211</v>
      </c>
    </row>
    <row r="157" spans="1:65" s="2" customFormat="1" ht="16.5" customHeight="1">
      <c r="A157" s="29"/>
      <c r="B157" s="121"/>
      <c r="C157" s="170" t="s">
        <v>212</v>
      </c>
      <c r="D157" s="170" t="s">
        <v>190</v>
      </c>
      <c r="E157" s="171" t="s">
        <v>213</v>
      </c>
      <c r="F157" s="172" t="s">
        <v>214</v>
      </c>
      <c r="G157" s="173" t="s">
        <v>215</v>
      </c>
      <c r="H157" s="174">
        <v>1</v>
      </c>
      <c r="I157" s="175"/>
      <c r="J157" s="174">
        <f t="shared" si="15"/>
        <v>0</v>
      </c>
      <c r="K157" s="176"/>
      <c r="L157" s="177"/>
      <c r="M157" s="178" t="s">
        <v>1</v>
      </c>
      <c r="N157" s="179" t="s">
        <v>39</v>
      </c>
      <c r="O157" s="55"/>
      <c r="P157" s="165">
        <f t="shared" si="16"/>
        <v>0</v>
      </c>
      <c r="Q157" s="165">
        <v>1.3999999999999999E-4</v>
      </c>
      <c r="R157" s="165">
        <f t="shared" si="17"/>
        <v>1.3999999999999999E-4</v>
      </c>
      <c r="S157" s="165">
        <v>0</v>
      </c>
      <c r="T157" s="166">
        <f t="shared" si="18"/>
        <v>0</v>
      </c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R157" s="167" t="s">
        <v>171</v>
      </c>
      <c r="AT157" s="167" t="s">
        <v>190</v>
      </c>
      <c r="AU157" s="167" t="s">
        <v>116</v>
      </c>
      <c r="AY157" s="14" t="s">
        <v>138</v>
      </c>
      <c r="BE157" s="168">
        <f t="shared" si="19"/>
        <v>0</v>
      </c>
      <c r="BF157" s="168">
        <f t="shared" si="20"/>
        <v>0</v>
      </c>
      <c r="BG157" s="168">
        <f t="shared" si="21"/>
        <v>0</v>
      </c>
      <c r="BH157" s="168">
        <f t="shared" si="22"/>
        <v>0</v>
      </c>
      <c r="BI157" s="168">
        <f t="shared" si="23"/>
        <v>0</v>
      </c>
      <c r="BJ157" s="14" t="s">
        <v>116</v>
      </c>
      <c r="BK157" s="169">
        <f t="shared" si="24"/>
        <v>0</v>
      </c>
      <c r="BL157" s="14" t="s">
        <v>144</v>
      </c>
      <c r="BM157" s="167" t="s">
        <v>216</v>
      </c>
    </row>
    <row r="158" spans="1:65" s="2" customFormat="1" ht="16.5" customHeight="1">
      <c r="A158" s="29"/>
      <c r="B158" s="121"/>
      <c r="C158" s="170" t="s">
        <v>217</v>
      </c>
      <c r="D158" s="170" t="s">
        <v>190</v>
      </c>
      <c r="E158" s="171" t="s">
        <v>218</v>
      </c>
      <c r="F158" s="172" t="s">
        <v>219</v>
      </c>
      <c r="G158" s="173" t="s">
        <v>215</v>
      </c>
      <c r="H158" s="174">
        <v>1</v>
      </c>
      <c r="I158" s="175"/>
      <c r="J158" s="174">
        <f t="shared" si="15"/>
        <v>0</v>
      </c>
      <c r="K158" s="176"/>
      <c r="L158" s="177"/>
      <c r="M158" s="178" t="s">
        <v>1</v>
      </c>
      <c r="N158" s="179" t="s">
        <v>39</v>
      </c>
      <c r="O158" s="55"/>
      <c r="P158" s="165">
        <f t="shared" si="16"/>
        <v>0</v>
      </c>
      <c r="Q158" s="165">
        <v>1.4999999999999999E-4</v>
      </c>
      <c r="R158" s="165">
        <f t="shared" si="17"/>
        <v>1.4999999999999999E-4</v>
      </c>
      <c r="S158" s="165">
        <v>0</v>
      </c>
      <c r="T158" s="166">
        <f t="shared" si="18"/>
        <v>0</v>
      </c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R158" s="167" t="s">
        <v>171</v>
      </c>
      <c r="AT158" s="167" t="s">
        <v>190</v>
      </c>
      <c r="AU158" s="167" t="s">
        <v>116</v>
      </c>
      <c r="AY158" s="14" t="s">
        <v>138</v>
      </c>
      <c r="BE158" s="168">
        <f t="shared" si="19"/>
        <v>0</v>
      </c>
      <c r="BF158" s="168">
        <f t="shared" si="20"/>
        <v>0</v>
      </c>
      <c r="BG158" s="168">
        <f t="shared" si="21"/>
        <v>0</v>
      </c>
      <c r="BH158" s="168">
        <f t="shared" si="22"/>
        <v>0</v>
      </c>
      <c r="BI158" s="168">
        <f t="shared" si="23"/>
        <v>0</v>
      </c>
      <c r="BJ158" s="14" t="s">
        <v>116</v>
      </c>
      <c r="BK158" s="169">
        <f t="shared" si="24"/>
        <v>0</v>
      </c>
      <c r="BL158" s="14" t="s">
        <v>144</v>
      </c>
      <c r="BM158" s="167" t="s">
        <v>220</v>
      </c>
    </row>
    <row r="159" spans="1:65" s="2" customFormat="1" ht="16.5" customHeight="1">
      <c r="A159" s="29"/>
      <c r="B159" s="121"/>
      <c r="C159" s="170" t="s">
        <v>221</v>
      </c>
      <c r="D159" s="170" t="s">
        <v>190</v>
      </c>
      <c r="E159" s="171" t="s">
        <v>222</v>
      </c>
      <c r="F159" s="172" t="s">
        <v>223</v>
      </c>
      <c r="G159" s="173" t="s">
        <v>215</v>
      </c>
      <c r="H159" s="174">
        <v>7</v>
      </c>
      <c r="I159" s="175"/>
      <c r="J159" s="174">
        <f t="shared" si="15"/>
        <v>0</v>
      </c>
      <c r="K159" s="176"/>
      <c r="L159" s="177"/>
      <c r="M159" s="178" t="s">
        <v>1</v>
      </c>
      <c r="N159" s="179" t="s">
        <v>39</v>
      </c>
      <c r="O159" s="55"/>
      <c r="P159" s="165">
        <f t="shared" si="16"/>
        <v>0</v>
      </c>
      <c r="Q159" s="165">
        <v>5.0000000000000002E-5</v>
      </c>
      <c r="R159" s="165">
        <f t="shared" si="17"/>
        <v>3.5E-4</v>
      </c>
      <c r="S159" s="165">
        <v>0</v>
      </c>
      <c r="T159" s="166">
        <f t="shared" si="18"/>
        <v>0</v>
      </c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R159" s="167" t="s">
        <v>171</v>
      </c>
      <c r="AT159" s="167" t="s">
        <v>190</v>
      </c>
      <c r="AU159" s="167" t="s">
        <v>116</v>
      </c>
      <c r="AY159" s="14" t="s">
        <v>138</v>
      </c>
      <c r="BE159" s="168">
        <f t="shared" si="19"/>
        <v>0</v>
      </c>
      <c r="BF159" s="168">
        <f t="shared" si="20"/>
        <v>0</v>
      </c>
      <c r="BG159" s="168">
        <f t="shared" si="21"/>
        <v>0</v>
      </c>
      <c r="BH159" s="168">
        <f t="shared" si="22"/>
        <v>0</v>
      </c>
      <c r="BI159" s="168">
        <f t="shared" si="23"/>
        <v>0</v>
      </c>
      <c r="BJ159" s="14" t="s">
        <v>116</v>
      </c>
      <c r="BK159" s="169">
        <f t="shared" si="24"/>
        <v>0</v>
      </c>
      <c r="BL159" s="14" t="s">
        <v>144</v>
      </c>
      <c r="BM159" s="167" t="s">
        <v>224</v>
      </c>
    </row>
    <row r="160" spans="1:65" s="2" customFormat="1" ht="33" customHeight="1">
      <c r="A160" s="29"/>
      <c r="B160" s="121"/>
      <c r="C160" s="156" t="s">
        <v>7</v>
      </c>
      <c r="D160" s="156" t="s">
        <v>140</v>
      </c>
      <c r="E160" s="157" t="s">
        <v>225</v>
      </c>
      <c r="F160" s="158" t="s">
        <v>226</v>
      </c>
      <c r="G160" s="159" t="s">
        <v>152</v>
      </c>
      <c r="H160" s="160">
        <v>34.784999999999997</v>
      </c>
      <c r="I160" s="161"/>
      <c r="J160" s="160">
        <f t="shared" si="15"/>
        <v>0</v>
      </c>
      <c r="K160" s="162"/>
      <c r="L160" s="30"/>
      <c r="M160" s="163" t="s">
        <v>1</v>
      </c>
      <c r="N160" s="164" t="s">
        <v>39</v>
      </c>
      <c r="O160" s="55"/>
      <c r="P160" s="165">
        <f t="shared" si="16"/>
        <v>0</v>
      </c>
      <c r="Q160" s="165">
        <v>0</v>
      </c>
      <c r="R160" s="165">
        <f t="shared" si="17"/>
        <v>0</v>
      </c>
      <c r="S160" s="165">
        <v>0</v>
      </c>
      <c r="T160" s="166">
        <f t="shared" si="18"/>
        <v>0</v>
      </c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R160" s="167" t="s">
        <v>144</v>
      </c>
      <c r="AT160" s="167" t="s">
        <v>140</v>
      </c>
      <c r="AU160" s="167" t="s">
        <v>116</v>
      </c>
      <c r="AY160" s="14" t="s">
        <v>138</v>
      </c>
      <c r="BE160" s="168">
        <f t="shared" si="19"/>
        <v>0</v>
      </c>
      <c r="BF160" s="168">
        <f t="shared" si="20"/>
        <v>0</v>
      </c>
      <c r="BG160" s="168">
        <f t="shared" si="21"/>
        <v>0</v>
      </c>
      <c r="BH160" s="168">
        <f t="shared" si="22"/>
        <v>0</v>
      </c>
      <c r="BI160" s="168">
        <f t="shared" si="23"/>
        <v>0</v>
      </c>
      <c r="BJ160" s="14" t="s">
        <v>116</v>
      </c>
      <c r="BK160" s="169">
        <f t="shared" si="24"/>
        <v>0</v>
      </c>
      <c r="BL160" s="14" t="s">
        <v>144</v>
      </c>
      <c r="BM160" s="167" t="s">
        <v>227</v>
      </c>
    </row>
    <row r="161" spans="1:65" s="2" customFormat="1" ht="21.75" customHeight="1">
      <c r="A161" s="29"/>
      <c r="B161" s="121"/>
      <c r="C161" s="170" t="s">
        <v>228</v>
      </c>
      <c r="D161" s="170" t="s">
        <v>190</v>
      </c>
      <c r="E161" s="171" t="s">
        <v>229</v>
      </c>
      <c r="F161" s="172" t="s">
        <v>230</v>
      </c>
      <c r="G161" s="173" t="s">
        <v>152</v>
      </c>
      <c r="H161" s="174">
        <v>34.784999999999997</v>
      </c>
      <c r="I161" s="175"/>
      <c r="J161" s="174">
        <f t="shared" si="15"/>
        <v>0</v>
      </c>
      <c r="K161" s="176"/>
      <c r="L161" s="177"/>
      <c r="M161" s="178" t="s">
        <v>1</v>
      </c>
      <c r="N161" s="179" t="s">
        <v>39</v>
      </c>
      <c r="O161" s="55"/>
      <c r="P161" s="165">
        <f t="shared" si="16"/>
        <v>0</v>
      </c>
      <c r="Q161" s="165">
        <v>4.2000000000000002E-4</v>
      </c>
      <c r="R161" s="165">
        <f t="shared" si="17"/>
        <v>1.46097E-2</v>
      </c>
      <c r="S161" s="165">
        <v>0</v>
      </c>
      <c r="T161" s="166">
        <f t="shared" si="18"/>
        <v>0</v>
      </c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R161" s="167" t="s">
        <v>171</v>
      </c>
      <c r="AT161" s="167" t="s">
        <v>190</v>
      </c>
      <c r="AU161" s="167" t="s">
        <v>116</v>
      </c>
      <c r="AY161" s="14" t="s">
        <v>138</v>
      </c>
      <c r="BE161" s="168">
        <f t="shared" si="19"/>
        <v>0</v>
      </c>
      <c r="BF161" s="168">
        <f t="shared" si="20"/>
        <v>0</v>
      </c>
      <c r="BG161" s="168">
        <f t="shared" si="21"/>
        <v>0</v>
      </c>
      <c r="BH161" s="168">
        <f t="shared" si="22"/>
        <v>0</v>
      </c>
      <c r="BI161" s="168">
        <f t="shared" si="23"/>
        <v>0</v>
      </c>
      <c r="BJ161" s="14" t="s">
        <v>116</v>
      </c>
      <c r="BK161" s="169">
        <f t="shared" si="24"/>
        <v>0</v>
      </c>
      <c r="BL161" s="14" t="s">
        <v>144</v>
      </c>
      <c r="BM161" s="167" t="s">
        <v>231</v>
      </c>
    </row>
    <row r="162" spans="1:65" s="2" customFormat="1" ht="16.5" customHeight="1">
      <c r="A162" s="29"/>
      <c r="B162" s="121"/>
      <c r="C162" s="170" t="s">
        <v>232</v>
      </c>
      <c r="D162" s="170" t="s">
        <v>190</v>
      </c>
      <c r="E162" s="171" t="s">
        <v>233</v>
      </c>
      <c r="F162" s="172" t="s">
        <v>234</v>
      </c>
      <c r="G162" s="173" t="s">
        <v>215</v>
      </c>
      <c r="H162" s="174">
        <v>6</v>
      </c>
      <c r="I162" s="175"/>
      <c r="J162" s="174">
        <f t="shared" si="15"/>
        <v>0</v>
      </c>
      <c r="K162" s="176"/>
      <c r="L162" s="177"/>
      <c r="M162" s="178" t="s">
        <v>1</v>
      </c>
      <c r="N162" s="179" t="s">
        <v>39</v>
      </c>
      <c r="O162" s="55"/>
      <c r="P162" s="165">
        <f t="shared" si="16"/>
        <v>0</v>
      </c>
      <c r="Q162" s="165">
        <v>2.1000000000000001E-4</v>
      </c>
      <c r="R162" s="165">
        <f t="shared" si="17"/>
        <v>1.2600000000000001E-3</v>
      </c>
      <c r="S162" s="165">
        <v>0</v>
      </c>
      <c r="T162" s="166">
        <f t="shared" si="18"/>
        <v>0</v>
      </c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R162" s="167" t="s">
        <v>171</v>
      </c>
      <c r="AT162" s="167" t="s">
        <v>190</v>
      </c>
      <c r="AU162" s="167" t="s">
        <v>116</v>
      </c>
      <c r="AY162" s="14" t="s">
        <v>138</v>
      </c>
      <c r="BE162" s="168">
        <f t="shared" si="19"/>
        <v>0</v>
      </c>
      <c r="BF162" s="168">
        <f t="shared" si="20"/>
        <v>0</v>
      </c>
      <c r="BG162" s="168">
        <f t="shared" si="21"/>
        <v>0</v>
      </c>
      <c r="BH162" s="168">
        <f t="shared" si="22"/>
        <v>0</v>
      </c>
      <c r="BI162" s="168">
        <f t="shared" si="23"/>
        <v>0</v>
      </c>
      <c r="BJ162" s="14" t="s">
        <v>116</v>
      </c>
      <c r="BK162" s="169">
        <f t="shared" si="24"/>
        <v>0</v>
      </c>
      <c r="BL162" s="14" t="s">
        <v>144</v>
      </c>
      <c r="BM162" s="167" t="s">
        <v>235</v>
      </c>
    </row>
    <row r="163" spans="1:65" s="12" customFormat="1" ht="22.9" customHeight="1">
      <c r="B163" s="143"/>
      <c r="D163" s="144" t="s">
        <v>72</v>
      </c>
      <c r="E163" s="154" t="s">
        <v>175</v>
      </c>
      <c r="F163" s="154" t="s">
        <v>236</v>
      </c>
      <c r="I163" s="146"/>
      <c r="J163" s="155">
        <f>BK163</f>
        <v>0</v>
      </c>
      <c r="L163" s="143"/>
      <c r="M163" s="148"/>
      <c r="N163" s="149"/>
      <c r="O163" s="149"/>
      <c r="P163" s="150">
        <f>SUM(P164:P166)</f>
        <v>0</v>
      </c>
      <c r="Q163" s="149"/>
      <c r="R163" s="150">
        <f>SUM(R164:R166)</f>
        <v>34.750025199999996</v>
      </c>
      <c r="S163" s="149"/>
      <c r="T163" s="151">
        <f>SUM(T164:T166)</f>
        <v>0</v>
      </c>
      <c r="AR163" s="144" t="s">
        <v>81</v>
      </c>
      <c r="AT163" s="152" t="s">
        <v>72</v>
      </c>
      <c r="AU163" s="152" t="s">
        <v>81</v>
      </c>
      <c r="AY163" s="144" t="s">
        <v>138</v>
      </c>
      <c r="BK163" s="153">
        <f>SUM(BK164:BK166)</f>
        <v>0</v>
      </c>
    </row>
    <row r="164" spans="1:65" s="2" customFormat="1" ht="33" customHeight="1">
      <c r="A164" s="29"/>
      <c r="B164" s="121"/>
      <c r="C164" s="156" t="s">
        <v>237</v>
      </c>
      <c r="D164" s="156" t="s">
        <v>140</v>
      </c>
      <c r="E164" s="157" t="s">
        <v>238</v>
      </c>
      <c r="F164" s="158" t="s">
        <v>239</v>
      </c>
      <c r="G164" s="159" t="s">
        <v>152</v>
      </c>
      <c r="H164" s="160">
        <v>146</v>
      </c>
      <c r="I164" s="161"/>
      <c r="J164" s="160">
        <f>ROUND(I164*H164,3)</f>
        <v>0</v>
      </c>
      <c r="K164" s="162"/>
      <c r="L164" s="30"/>
      <c r="M164" s="163" t="s">
        <v>1</v>
      </c>
      <c r="N164" s="164" t="s">
        <v>39</v>
      </c>
      <c r="O164" s="55"/>
      <c r="P164" s="165">
        <f>O164*H164</f>
        <v>0</v>
      </c>
      <c r="Q164" s="165">
        <v>9.8530000000000006E-2</v>
      </c>
      <c r="R164" s="165">
        <f>Q164*H164</f>
        <v>14.385380000000001</v>
      </c>
      <c r="S164" s="165">
        <v>0</v>
      </c>
      <c r="T164" s="166">
        <f>S164*H164</f>
        <v>0</v>
      </c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R164" s="167" t="s">
        <v>144</v>
      </c>
      <c r="AT164" s="167" t="s">
        <v>140</v>
      </c>
      <c r="AU164" s="167" t="s">
        <v>116</v>
      </c>
      <c r="AY164" s="14" t="s">
        <v>138</v>
      </c>
      <c r="BE164" s="168">
        <f>IF(N164="základná",J164,0)</f>
        <v>0</v>
      </c>
      <c r="BF164" s="168">
        <f>IF(N164="znížená",J164,0)</f>
        <v>0</v>
      </c>
      <c r="BG164" s="168">
        <f>IF(N164="zákl. prenesená",J164,0)</f>
        <v>0</v>
      </c>
      <c r="BH164" s="168">
        <f>IF(N164="zníž. prenesená",J164,0)</f>
        <v>0</v>
      </c>
      <c r="BI164" s="168">
        <f>IF(N164="nulová",J164,0)</f>
        <v>0</v>
      </c>
      <c r="BJ164" s="14" t="s">
        <v>116</v>
      </c>
      <c r="BK164" s="169">
        <f>ROUND(I164*H164,3)</f>
        <v>0</v>
      </c>
      <c r="BL164" s="14" t="s">
        <v>144</v>
      </c>
      <c r="BM164" s="167" t="s">
        <v>240</v>
      </c>
    </row>
    <row r="165" spans="1:65" s="2" customFormat="1" ht="21.75" customHeight="1">
      <c r="A165" s="29"/>
      <c r="B165" s="121"/>
      <c r="C165" s="170" t="s">
        <v>241</v>
      </c>
      <c r="D165" s="170" t="s">
        <v>190</v>
      </c>
      <c r="E165" s="171" t="s">
        <v>242</v>
      </c>
      <c r="F165" s="172" t="s">
        <v>243</v>
      </c>
      <c r="G165" s="173" t="s">
        <v>215</v>
      </c>
      <c r="H165" s="174">
        <v>292</v>
      </c>
      <c r="I165" s="175"/>
      <c r="J165" s="174">
        <f>ROUND(I165*H165,3)</f>
        <v>0</v>
      </c>
      <c r="K165" s="176"/>
      <c r="L165" s="177"/>
      <c r="M165" s="178" t="s">
        <v>1</v>
      </c>
      <c r="N165" s="179" t="s">
        <v>39</v>
      </c>
      <c r="O165" s="55"/>
      <c r="P165" s="165">
        <f>O165*H165</f>
        <v>0</v>
      </c>
      <c r="Q165" s="165">
        <v>8.7500000000000008E-3</v>
      </c>
      <c r="R165" s="165">
        <f>Q165*H165</f>
        <v>2.5550000000000002</v>
      </c>
      <c r="S165" s="165">
        <v>0</v>
      </c>
      <c r="T165" s="166">
        <f>S165*H165</f>
        <v>0</v>
      </c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R165" s="167" t="s">
        <v>171</v>
      </c>
      <c r="AT165" s="167" t="s">
        <v>190</v>
      </c>
      <c r="AU165" s="167" t="s">
        <v>116</v>
      </c>
      <c r="AY165" s="14" t="s">
        <v>138</v>
      </c>
      <c r="BE165" s="168">
        <f>IF(N165="základná",J165,0)</f>
        <v>0</v>
      </c>
      <c r="BF165" s="168">
        <f>IF(N165="znížená",J165,0)</f>
        <v>0</v>
      </c>
      <c r="BG165" s="168">
        <f>IF(N165="zákl. prenesená",J165,0)</f>
        <v>0</v>
      </c>
      <c r="BH165" s="168">
        <f>IF(N165="zníž. prenesená",J165,0)</f>
        <v>0</v>
      </c>
      <c r="BI165" s="168">
        <f>IF(N165="nulová",J165,0)</f>
        <v>0</v>
      </c>
      <c r="BJ165" s="14" t="s">
        <v>116</v>
      </c>
      <c r="BK165" s="169">
        <f>ROUND(I165*H165,3)</f>
        <v>0</v>
      </c>
      <c r="BL165" s="14" t="s">
        <v>144</v>
      </c>
      <c r="BM165" s="167" t="s">
        <v>244</v>
      </c>
    </row>
    <row r="166" spans="1:65" s="2" customFormat="1" ht="33" customHeight="1">
      <c r="A166" s="29"/>
      <c r="B166" s="121"/>
      <c r="C166" s="156" t="s">
        <v>245</v>
      </c>
      <c r="D166" s="156" t="s">
        <v>140</v>
      </c>
      <c r="E166" s="157" t="s">
        <v>246</v>
      </c>
      <c r="F166" s="158" t="s">
        <v>247</v>
      </c>
      <c r="G166" s="159" t="s">
        <v>143</v>
      </c>
      <c r="H166" s="160">
        <v>8.0399999999999991</v>
      </c>
      <c r="I166" s="161"/>
      <c r="J166" s="160">
        <f>ROUND(I166*H166,3)</f>
        <v>0</v>
      </c>
      <c r="K166" s="162"/>
      <c r="L166" s="30"/>
      <c r="M166" s="163" t="s">
        <v>1</v>
      </c>
      <c r="N166" s="164" t="s">
        <v>39</v>
      </c>
      <c r="O166" s="55"/>
      <c r="P166" s="165">
        <f>O166*H166</f>
        <v>0</v>
      </c>
      <c r="Q166" s="165">
        <v>2.2151299999999998</v>
      </c>
      <c r="R166" s="165">
        <f>Q166*H166</f>
        <v>17.809645199999995</v>
      </c>
      <c r="S166" s="165">
        <v>0</v>
      </c>
      <c r="T166" s="166">
        <f>S166*H166</f>
        <v>0</v>
      </c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R166" s="167" t="s">
        <v>144</v>
      </c>
      <c r="AT166" s="167" t="s">
        <v>140</v>
      </c>
      <c r="AU166" s="167" t="s">
        <v>116</v>
      </c>
      <c r="AY166" s="14" t="s">
        <v>138</v>
      </c>
      <c r="BE166" s="168">
        <f>IF(N166="základná",J166,0)</f>
        <v>0</v>
      </c>
      <c r="BF166" s="168">
        <f>IF(N166="znížená",J166,0)</f>
        <v>0</v>
      </c>
      <c r="BG166" s="168">
        <f>IF(N166="zákl. prenesená",J166,0)</f>
        <v>0</v>
      </c>
      <c r="BH166" s="168">
        <f>IF(N166="zníž. prenesená",J166,0)</f>
        <v>0</v>
      </c>
      <c r="BI166" s="168">
        <f>IF(N166="nulová",J166,0)</f>
        <v>0</v>
      </c>
      <c r="BJ166" s="14" t="s">
        <v>116</v>
      </c>
      <c r="BK166" s="169">
        <f>ROUND(I166*H166,3)</f>
        <v>0</v>
      </c>
      <c r="BL166" s="14" t="s">
        <v>144</v>
      </c>
      <c r="BM166" s="167" t="s">
        <v>248</v>
      </c>
    </row>
    <row r="167" spans="1:65" s="12" customFormat="1" ht="22.9" customHeight="1">
      <c r="B167" s="143"/>
      <c r="D167" s="144" t="s">
        <v>72</v>
      </c>
      <c r="E167" s="154" t="s">
        <v>249</v>
      </c>
      <c r="F167" s="154" t="s">
        <v>250</v>
      </c>
      <c r="I167" s="146"/>
      <c r="J167" s="155">
        <f>BK167</f>
        <v>0</v>
      </c>
      <c r="L167" s="143"/>
      <c r="M167" s="148"/>
      <c r="N167" s="149"/>
      <c r="O167" s="149"/>
      <c r="P167" s="150">
        <f>P168</f>
        <v>0</v>
      </c>
      <c r="Q167" s="149"/>
      <c r="R167" s="150">
        <f>R168</f>
        <v>0</v>
      </c>
      <c r="S167" s="149"/>
      <c r="T167" s="151">
        <f>T168</f>
        <v>0</v>
      </c>
      <c r="AR167" s="144" t="s">
        <v>81</v>
      </c>
      <c r="AT167" s="152" t="s">
        <v>72</v>
      </c>
      <c r="AU167" s="152" t="s">
        <v>81</v>
      </c>
      <c r="AY167" s="144" t="s">
        <v>138</v>
      </c>
      <c r="BK167" s="153">
        <f>BK168</f>
        <v>0</v>
      </c>
    </row>
    <row r="168" spans="1:65" s="2" customFormat="1" ht="21.75" customHeight="1">
      <c r="A168" s="29"/>
      <c r="B168" s="121"/>
      <c r="C168" s="156" t="s">
        <v>251</v>
      </c>
      <c r="D168" s="156" t="s">
        <v>140</v>
      </c>
      <c r="E168" s="157" t="s">
        <v>252</v>
      </c>
      <c r="F168" s="158" t="s">
        <v>253</v>
      </c>
      <c r="G168" s="159" t="s">
        <v>254</v>
      </c>
      <c r="H168" s="160">
        <v>454.685</v>
      </c>
      <c r="I168" s="161"/>
      <c r="J168" s="160">
        <f>ROUND(I168*H168,3)</f>
        <v>0</v>
      </c>
      <c r="K168" s="162"/>
      <c r="L168" s="30"/>
      <c r="M168" s="180" t="s">
        <v>1</v>
      </c>
      <c r="N168" s="181" t="s">
        <v>39</v>
      </c>
      <c r="O168" s="182"/>
      <c r="P168" s="183">
        <f>O168*H168</f>
        <v>0</v>
      </c>
      <c r="Q168" s="183">
        <v>0</v>
      </c>
      <c r="R168" s="183">
        <f>Q168*H168</f>
        <v>0</v>
      </c>
      <c r="S168" s="183">
        <v>0</v>
      </c>
      <c r="T168" s="184">
        <f>S168*H168</f>
        <v>0</v>
      </c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R168" s="167" t="s">
        <v>144</v>
      </c>
      <c r="AT168" s="167" t="s">
        <v>140</v>
      </c>
      <c r="AU168" s="167" t="s">
        <v>116</v>
      </c>
      <c r="AY168" s="14" t="s">
        <v>138</v>
      </c>
      <c r="BE168" s="168">
        <f>IF(N168="základná",J168,0)</f>
        <v>0</v>
      </c>
      <c r="BF168" s="168">
        <f>IF(N168="znížená",J168,0)</f>
        <v>0</v>
      </c>
      <c r="BG168" s="168">
        <f>IF(N168="zákl. prenesená",J168,0)</f>
        <v>0</v>
      </c>
      <c r="BH168" s="168">
        <f>IF(N168="zníž. prenesená",J168,0)</f>
        <v>0</v>
      </c>
      <c r="BI168" s="168">
        <f>IF(N168="nulová",J168,0)</f>
        <v>0</v>
      </c>
      <c r="BJ168" s="14" t="s">
        <v>116</v>
      </c>
      <c r="BK168" s="169">
        <f>ROUND(I168*H168,3)</f>
        <v>0</v>
      </c>
      <c r="BL168" s="14" t="s">
        <v>144</v>
      </c>
      <c r="BM168" s="167" t="s">
        <v>255</v>
      </c>
    </row>
    <row r="169" spans="1:65" s="2" customFormat="1" ht="6.95" customHeight="1">
      <c r="A169" s="29"/>
      <c r="B169" s="44"/>
      <c r="C169" s="45"/>
      <c r="D169" s="45"/>
      <c r="E169" s="45"/>
      <c r="F169" s="45"/>
      <c r="G169" s="45"/>
      <c r="H169" s="45"/>
      <c r="I169" s="45"/>
      <c r="J169" s="45"/>
      <c r="K169" s="45"/>
      <c r="L169" s="30"/>
      <c r="M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</row>
  </sheetData>
  <autoFilter ref="C133:K168"/>
  <mergeCells count="14">
    <mergeCell ref="D112:F112"/>
    <mergeCell ref="E124:H124"/>
    <mergeCell ref="E126:H126"/>
    <mergeCell ref="L2:V2"/>
    <mergeCell ref="E87:H87"/>
    <mergeCell ref="D108:F108"/>
    <mergeCell ref="D109:F109"/>
    <mergeCell ref="D110:F110"/>
    <mergeCell ref="D111:F111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72"/>
  <sheetViews>
    <sheetView showGridLines="0" topLeftCell="A88" workbookViewId="0"/>
  </sheetViews>
  <sheetFormatPr defaultRowHeight="1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223" t="s">
        <v>5</v>
      </c>
      <c r="M2" s="208"/>
      <c r="N2" s="208"/>
      <c r="O2" s="208"/>
      <c r="P2" s="208"/>
      <c r="Q2" s="208"/>
      <c r="R2" s="208"/>
      <c r="S2" s="208"/>
      <c r="T2" s="208"/>
      <c r="U2" s="208"/>
      <c r="V2" s="208"/>
      <c r="AT2" s="14" t="s">
        <v>85</v>
      </c>
    </row>
    <row r="3" spans="1:46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73</v>
      </c>
    </row>
    <row r="4" spans="1:46" s="1" customFormat="1" ht="24.95" customHeight="1">
      <c r="B4" s="17"/>
      <c r="D4" s="18" t="s">
        <v>95</v>
      </c>
      <c r="L4" s="17"/>
      <c r="M4" s="90" t="s">
        <v>9</v>
      </c>
      <c r="AT4" s="14" t="s">
        <v>3</v>
      </c>
    </row>
    <row r="5" spans="1:46" s="1" customFormat="1" ht="6.95" customHeight="1">
      <c r="B5" s="17"/>
      <c r="L5" s="17"/>
    </row>
    <row r="6" spans="1:46" s="1" customFormat="1" ht="12" customHeight="1">
      <c r="B6" s="17"/>
      <c r="D6" s="24" t="s">
        <v>14</v>
      </c>
      <c r="L6" s="17"/>
    </row>
    <row r="7" spans="1:46" s="1" customFormat="1" ht="16.5" customHeight="1">
      <c r="B7" s="17"/>
      <c r="E7" s="224" t="str">
        <f>'Rekapitulácia stavby'!K6</f>
        <v>Revitalizácia športoveho areálu Slavoj Trebišov - opakovaná</v>
      </c>
      <c r="F7" s="225"/>
      <c r="G7" s="225"/>
      <c r="H7" s="225"/>
      <c r="L7" s="17"/>
    </row>
    <row r="8" spans="1:46" s="2" customFormat="1" ht="12" customHeight="1">
      <c r="A8" s="29"/>
      <c r="B8" s="30"/>
      <c r="C8" s="29"/>
      <c r="D8" s="24" t="s">
        <v>96</v>
      </c>
      <c r="E8" s="29"/>
      <c r="F8" s="29"/>
      <c r="G8" s="29"/>
      <c r="H8" s="29"/>
      <c r="I8" s="29"/>
      <c r="J8" s="29"/>
      <c r="K8" s="29"/>
      <c r="L8" s="3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16.5" customHeight="1">
      <c r="A9" s="29"/>
      <c r="B9" s="30"/>
      <c r="C9" s="29"/>
      <c r="D9" s="29"/>
      <c r="E9" s="185" t="s">
        <v>256</v>
      </c>
      <c r="F9" s="226"/>
      <c r="G9" s="226"/>
      <c r="H9" s="226"/>
      <c r="I9" s="29"/>
      <c r="J9" s="29"/>
      <c r="K9" s="29"/>
      <c r="L9" s="3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t="11.25">
      <c r="A10" s="29"/>
      <c r="B10" s="30"/>
      <c r="C10" s="29"/>
      <c r="D10" s="29"/>
      <c r="E10" s="29"/>
      <c r="F10" s="29"/>
      <c r="G10" s="29"/>
      <c r="H10" s="29"/>
      <c r="I10" s="29"/>
      <c r="J10" s="29"/>
      <c r="K10" s="29"/>
      <c r="L10" s="3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customHeight="1">
      <c r="A11" s="29"/>
      <c r="B11" s="30"/>
      <c r="C11" s="29"/>
      <c r="D11" s="24" t="s">
        <v>15</v>
      </c>
      <c r="E11" s="29"/>
      <c r="F11" s="22" t="s">
        <v>1</v>
      </c>
      <c r="G11" s="29"/>
      <c r="H11" s="29"/>
      <c r="I11" s="24" t="s">
        <v>16</v>
      </c>
      <c r="J11" s="22" t="s">
        <v>1</v>
      </c>
      <c r="K11" s="29"/>
      <c r="L11" s="3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customHeight="1">
      <c r="A12" s="29"/>
      <c r="B12" s="30"/>
      <c r="C12" s="29"/>
      <c r="D12" s="24" t="s">
        <v>17</v>
      </c>
      <c r="E12" s="29"/>
      <c r="F12" s="22" t="s">
        <v>18</v>
      </c>
      <c r="G12" s="29"/>
      <c r="H12" s="29"/>
      <c r="I12" s="24" t="s">
        <v>19</v>
      </c>
      <c r="J12" s="52" t="str">
        <f>'Rekapitulácia stavby'!AN8</f>
        <v>10. 2. 2021</v>
      </c>
      <c r="K12" s="29"/>
      <c r="L12" s="3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customHeight="1">
      <c r="A13" s="29"/>
      <c r="B13" s="30"/>
      <c r="C13" s="29"/>
      <c r="D13" s="29"/>
      <c r="E13" s="29"/>
      <c r="F13" s="29"/>
      <c r="G13" s="29"/>
      <c r="H13" s="29"/>
      <c r="I13" s="29"/>
      <c r="J13" s="29"/>
      <c r="K13" s="29"/>
      <c r="L13" s="3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customHeight="1">
      <c r="A14" s="29"/>
      <c r="B14" s="30"/>
      <c r="C14" s="29"/>
      <c r="D14" s="24" t="s">
        <v>21</v>
      </c>
      <c r="E14" s="29"/>
      <c r="F14" s="29"/>
      <c r="G14" s="29"/>
      <c r="H14" s="29"/>
      <c r="I14" s="24" t="s">
        <v>22</v>
      </c>
      <c r="J14" s="22" t="s">
        <v>1</v>
      </c>
      <c r="K14" s="29"/>
      <c r="L14" s="3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customHeight="1">
      <c r="A15" s="29"/>
      <c r="B15" s="30"/>
      <c r="C15" s="29"/>
      <c r="D15" s="29"/>
      <c r="E15" s="22" t="s">
        <v>23</v>
      </c>
      <c r="F15" s="29"/>
      <c r="G15" s="29"/>
      <c r="H15" s="29"/>
      <c r="I15" s="24" t="s">
        <v>24</v>
      </c>
      <c r="J15" s="22" t="s">
        <v>1</v>
      </c>
      <c r="K15" s="29"/>
      <c r="L15" s="3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customHeight="1">
      <c r="A16" s="29"/>
      <c r="B16" s="30"/>
      <c r="C16" s="29"/>
      <c r="D16" s="29"/>
      <c r="E16" s="29"/>
      <c r="F16" s="29"/>
      <c r="G16" s="29"/>
      <c r="H16" s="29"/>
      <c r="I16" s="29"/>
      <c r="J16" s="29"/>
      <c r="K16" s="29"/>
      <c r="L16" s="3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customHeight="1">
      <c r="A17" s="29"/>
      <c r="B17" s="30"/>
      <c r="C17" s="29"/>
      <c r="D17" s="24" t="s">
        <v>25</v>
      </c>
      <c r="E17" s="29"/>
      <c r="F17" s="29"/>
      <c r="G17" s="29"/>
      <c r="H17" s="29"/>
      <c r="I17" s="24" t="s">
        <v>22</v>
      </c>
      <c r="J17" s="25" t="str">
        <f>'Rekapitulácia stavby'!AN13</f>
        <v>Vyplň údaj</v>
      </c>
      <c r="K17" s="29"/>
      <c r="L17" s="3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customHeight="1">
      <c r="A18" s="29"/>
      <c r="B18" s="30"/>
      <c r="C18" s="29"/>
      <c r="D18" s="29"/>
      <c r="E18" s="227" t="str">
        <f>'Rekapitulácia stavby'!E14</f>
        <v>Vyplň údaj</v>
      </c>
      <c r="F18" s="207"/>
      <c r="G18" s="207"/>
      <c r="H18" s="207"/>
      <c r="I18" s="24" t="s">
        <v>24</v>
      </c>
      <c r="J18" s="25" t="str">
        <f>'Rekapitulácia stavby'!AN14</f>
        <v>Vyplň údaj</v>
      </c>
      <c r="K18" s="29"/>
      <c r="L18" s="3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customHeight="1">
      <c r="A19" s="29"/>
      <c r="B19" s="30"/>
      <c r="C19" s="29"/>
      <c r="D19" s="29"/>
      <c r="E19" s="29"/>
      <c r="F19" s="29"/>
      <c r="G19" s="29"/>
      <c r="H19" s="29"/>
      <c r="I19" s="29"/>
      <c r="J19" s="29"/>
      <c r="K19" s="29"/>
      <c r="L19" s="3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customHeight="1">
      <c r="A20" s="29"/>
      <c r="B20" s="30"/>
      <c r="C20" s="29"/>
      <c r="D20" s="24" t="s">
        <v>27</v>
      </c>
      <c r="E20" s="29"/>
      <c r="F20" s="29"/>
      <c r="G20" s="29"/>
      <c r="H20" s="29"/>
      <c r="I20" s="24" t="s">
        <v>22</v>
      </c>
      <c r="J20" s="22" t="str">
        <f>IF('Rekapitulácia stavby'!AN16="","",'Rekapitulácia stavby'!AN16)</f>
        <v/>
      </c>
      <c r="K20" s="29"/>
      <c r="L20" s="3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customHeight="1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24" t="s">
        <v>24</v>
      </c>
      <c r="J21" s="22" t="str">
        <f>IF('Rekapitulácia stavby'!AN17="","",'Rekapitulácia stavby'!AN17)</f>
        <v/>
      </c>
      <c r="K21" s="29"/>
      <c r="L21" s="3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customHeight="1">
      <c r="A22" s="29"/>
      <c r="B22" s="30"/>
      <c r="C22" s="29"/>
      <c r="D22" s="29"/>
      <c r="E22" s="29"/>
      <c r="F22" s="29"/>
      <c r="G22" s="29"/>
      <c r="H22" s="29"/>
      <c r="I22" s="29"/>
      <c r="J22" s="29"/>
      <c r="K22" s="29"/>
      <c r="L22" s="3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customHeight="1">
      <c r="A23" s="29"/>
      <c r="B23" s="30"/>
      <c r="C23" s="29"/>
      <c r="D23" s="24" t="s">
        <v>31</v>
      </c>
      <c r="E23" s="29"/>
      <c r="F23" s="29"/>
      <c r="G23" s="29"/>
      <c r="H23" s="29"/>
      <c r="I23" s="24" t="s">
        <v>22</v>
      </c>
      <c r="J23" s="22" t="str">
        <f>IF('Rekapitulácia stavby'!AN19="","",'Rekapitulácia stavby'!AN19)</f>
        <v/>
      </c>
      <c r="K23" s="29"/>
      <c r="L23" s="3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customHeight="1">
      <c r="A24" s="29"/>
      <c r="B24" s="30"/>
      <c r="C24" s="29"/>
      <c r="D24" s="29"/>
      <c r="E24" s="22" t="str">
        <f>IF('Rekapitulácia stavby'!E20="","",'Rekapitulácia stavby'!E20)</f>
        <v xml:space="preserve"> </v>
      </c>
      <c r="F24" s="29"/>
      <c r="G24" s="29"/>
      <c r="H24" s="29"/>
      <c r="I24" s="24" t="s">
        <v>24</v>
      </c>
      <c r="J24" s="22" t="str">
        <f>IF('Rekapitulácia stavby'!AN20="","",'Rekapitulácia stavby'!AN20)</f>
        <v/>
      </c>
      <c r="K24" s="29"/>
      <c r="L24" s="3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customHeight="1">
      <c r="A25" s="29"/>
      <c r="B25" s="30"/>
      <c r="C25" s="29"/>
      <c r="D25" s="29"/>
      <c r="E25" s="29"/>
      <c r="F25" s="29"/>
      <c r="G25" s="29"/>
      <c r="H25" s="29"/>
      <c r="I25" s="29"/>
      <c r="J25" s="29"/>
      <c r="K25" s="29"/>
      <c r="L25" s="3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customHeight="1">
      <c r="A26" s="29"/>
      <c r="B26" s="30"/>
      <c r="C26" s="29"/>
      <c r="D26" s="24" t="s">
        <v>32</v>
      </c>
      <c r="E26" s="29"/>
      <c r="F26" s="29"/>
      <c r="G26" s="29"/>
      <c r="H26" s="29"/>
      <c r="I26" s="29"/>
      <c r="J26" s="29"/>
      <c r="K26" s="29"/>
      <c r="L26" s="3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customHeight="1">
      <c r="A27" s="91"/>
      <c r="B27" s="92"/>
      <c r="C27" s="91"/>
      <c r="D27" s="91"/>
      <c r="E27" s="212" t="s">
        <v>1</v>
      </c>
      <c r="F27" s="212"/>
      <c r="G27" s="212"/>
      <c r="H27" s="212"/>
      <c r="I27" s="91"/>
      <c r="J27" s="91"/>
      <c r="K27" s="91"/>
      <c r="L27" s="93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</row>
    <row r="28" spans="1:31" s="2" customFormat="1" ht="6.95" customHeight="1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3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customHeight="1">
      <c r="A29" s="29"/>
      <c r="B29" s="30"/>
      <c r="C29" s="29"/>
      <c r="D29" s="63"/>
      <c r="E29" s="63"/>
      <c r="F29" s="63"/>
      <c r="G29" s="63"/>
      <c r="H29" s="63"/>
      <c r="I29" s="63"/>
      <c r="J29" s="63"/>
      <c r="K29" s="63"/>
      <c r="L29" s="3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14.45" customHeight="1">
      <c r="A30" s="29"/>
      <c r="B30" s="30"/>
      <c r="C30" s="29"/>
      <c r="D30" s="22" t="s">
        <v>98</v>
      </c>
      <c r="E30" s="29"/>
      <c r="F30" s="29"/>
      <c r="G30" s="29"/>
      <c r="H30" s="29"/>
      <c r="I30" s="29"/>
      <c r="J30" s="94">
        <f>J96</f>
        <v>0</v>
      </c>
      <c r="K30" s="29"/>
      <c r="L30" s="3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14.45" customHeight="1">
      <c r="A31" s="29"/>
      <c r="B31" s="30"/>
      <c r="C31" s="29"/>
      <c r="D31" s="95" t="s">
        <v>99</v>
      </c>
      <c r="E31" s="29"/>
      <c r="F31" s="29"/>
      <c r="G31" s="29"/>
      <c r="H31" s="29"/>
      <c r="I31" s="29"/>
      <c r="J31" s="94">
        <f>J107</f>
        <v>0</v>
      </c>
      <c r="K31" s="29"/>
      <c r="L31" s="3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25.35" customHeight="1">
      <c r="A32" s="29"/>
      <c r="B32" s="30"/>
      <c r="C32" s="29"/>
      <c r="D32" s="96" t="s">
        <v>33</v>
      </c>
      <c r="E32" s="29"/>
      <c r="F32" s="29"/>
      <c r="G32" s="29"/>
      <c r="H32" s="29"/>
      <c r="I32" s="29"/>
      <c r="J32" s="68">
        <f>ROUND(J30 + J31, 2)</f>
        <v>0</v>
      </c>
      <c r="K32" s="29"/>
      <c r="L32" s="3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6.95" customHeight="1">
      <c r="A33" s="29"/>
      <c r="B33" s="30"/>
      <c r="C33" s="29"/>
      <c r="D33" s="63"/>
      <c r="E33" s="63"/>
      <c r="F33" s="63"/>
      <c r="G33" s="63"/>
      <c r="H33" s="63"/>
      <c r="I33" s="63"/>
      <c r="J33" s="63"/>
      <c r="K33" s="63"/>
      <c r="L33" s="3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customHeight="1">
      <c r="A34" s="29"/>
      <c r="B34" s="30"/>
      <c r="C34" s="29"/>
      <c r="D34" s="29"/>
      <c r="E34" s="29"/>
      <c r="F34" s="33" t="s">
        <v>35</v>
      </c>
      <c r="G34" s="29"/>
      <c r="H34" s="29"/>
      <c r="I34" s="33" t="s">
        <v>34</v>
      </c>
      <c r="J34" s="33" t="s">
        <v>36</v>
      </c>
      <c r="K34" s="29"/>
      <c r="L34" s="3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customHeight="1">
      <c r="A35" s="29"/>
      <c r="B35" s="30"/>
      <c r="C35" s="29"/>
      <c r="D35" s="97" t="s">
        <v>37</v>
      </c>
      <c r="E35" s="24" t="s">
        <v>38</v>
      </c>
      <c r="F35" s="98">
        <f>ROUND((SUM(BE107:BE114) + SUM(BE134:BE171)),  2)</f>
        <v>0</v>
      </c>
      <c r="G35" s="29"/>
      <c r="H35" s="29"/>
      <c r="I35" s="99">
        <v>0.2</v>
      </c>
      <c r="J35" s="98">
        <f>ROUND(((SUM(BE107:BE114) + SUM(BE134:BE171))*I35),  2)</f>
        <v>0</v>
      </c>
      <c r="K35" s="29"/>
      <c r="L35" s="3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customHeight="1">
      <c r="A36" s="29"/>
      <c r="B36" s="30"/>
      <c r="C36" s="29"/>
      <c r="D36" s="29"/>
      <c r="E36" s="24" t="s">
        <v>39</v>
      </c>
      <c r="F36" s="98">
        <f>ROUND((SUM(BF107:BF114) + SUM(BF134:BF171)),  2)</f>
        <v>0</v>
      </c>
      <c r="G36" s="29"/>
      <c r="H36" s="29"/>
      <c r="I36" s="99">
        <v>0.2</v>
      </c>
      <c r="J36" s="98">
        <f>ROUND(((SUM(BF107:BF114) + SUM(BF134:BF171))*I36),  2)</f>
        <v>0</v>
      </c>
      <c r="K36" s="29"/>
      <c r="L36" s="3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24" t="s">
        <v>40</v>
      </c>
      <c r="F37" s="98">
        <f>ROUND((SUM(BG107:BG114) + SUM(BG134:BG171)),  2)</f>
        <v>0</v>
      </c>
      <c r="G37" s="29"/>
      <c r="H37" s="29"/>
      <c r="I37" s="99">
        <v>0.2</v>
      </c>
      <c r="J37" s="98">
        <f>0</f>
        <v>0</v>
      </c>
      <c r="K37" s="29"/>
      <c r="L37" s="3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14.45" hidden="1" customHeight="1">
      <c r="A38" s="29"/>
      <c r="B38" s="30"/>
      <c r="C38" s="29"/>
      <c r="D38" s="29"/>
      <c r="E38" s="24" t="s">
        <v>41</v>
      </c>
      <c r="F38" s="98">
        <f>ROUND((SUM(BH107:BH114) + SUM(BH134:BH171)),  2)</f>
        <v>0</v>
      </c>
      <c r="G38" s="29"/>
      <c r="H38" s="29"/>
      <c r="I38" s="99">
        <v>0.2</v>
      </c>
      <c r="J38" s="98">
        <f>0</f>
        <v>0</v>
      </c>
      <c r="K38" s="29"/>
      <c r="L38" s="3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14.45" hidden="1" customHeight="1">
      <c r="A39" s="29"/>
      <c r="B39" s="30"/>
      <c r="C39" s="29"/>
      <c r="D39" s="29"/>
      <c r="E39" s="24" t="s">
        <v>42</v>
      </c>
      <c r="F39" s="98">
        <f>ROUND((SUM(BI107:BI114) + SUM(BI134:BI171)),  2)</f>
        <v>0</v>
      </c>
      <c r="G39" s="29"/>
      <c r="H39" s="29"/>
      <c r="I39" s="99">
        <v>0</v>
      </c>
      <c r="J39" s="98">
        <f>0</f>
        <v>0</v>
      </c>
      <c r="K39" s="29"/>
      <c r="L39" s="3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6.95" customHeight="1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3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2" customFormat="1" ht="25.35" customHeight="1">
      <c r="A41" s="29"/>
      <c r="B41" s="30"/>
      <c r="C41" s="100"/>
      <c r="D41" s="101" t="s">
        <v>43</v>
      </c>
      <c r="E41" s="57"/>
      <c r="F41" s="57"/>
      <c r="G41" s="102" t="s">
        <v>44</v>
      </c>
      <c r="H41" s="103" t="s">
        <v>45</v>
      </c>
      <c r="I41" s="57"/>
      <c r="J41" s="104">
        <f>SUM(J32:J39)</f>
        <v>0</v>
      </c>
      <c r="K41" s="105"/>
      <c r="L41" s="3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</row>
    <row r="42" spans="1:31" s="2" customFormat="1" ht="14.45" customHeight="1">
      <c r="A42" s="29"/>
      <c r="B42" s="30"/>
      <c r="C42" s="29"/>
      <c r="D42" s="29"/>
      <c r="E42" s="29"/>
      <c r="F42" s="29"/>
      <c r="G42" s="29"/>
      <c r="H42" s="29"/>
      <c r="I42" s="29"/>
      <c r="J42" s="29"/>
      <c r="K42" s="29"/>
      <c r="L42" s="3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</row>
    <row r="43" spans="1:31" s="1" customFormat="1" ht="14.45" customHeight="1">
      <c r="B43" s="17"/>
      <c r="L43" s="17"/>
    </row>
    <row r="44" spans="1:31" s="1" customFormat="1" ht="14.45" customHeight="1">
      <c r="B44" s="17"/>
      <c r="L44" s="17"/>
    </row>
    <row r="45" spans="1:31" s="1" customFormat="1" ht="14.45" customHeight="1">
      <c r="B45" s="17"/>
      <c r="L45" s="17"/>
    </row>
    <row r="46" spans="1:31" s="1" customFormat="1" ht="14.45" customHeight="1">
      <c r="B46" s="17"/>
      <c r="L46" s="17"/>
    </row>
    <row r="47" spans="1:31" s="1" customFormat="1" ht="14.45" customHeight="1">
      <c r="B47" s="17"/>
      <c r="L47" s="17"/>
    </row>
    <row r="48" spans="1:31" s="1" customFormat="1" ht="14.45" customHeight="1">
      <c r="B48" s="17"/>
      <c r="L48" s="17"/>
    </row>
    <row r="49" spans="1:31" s="1" customFormat="1" ht="14.45" customHeight="1">
      <c r="B49" s="17"/>
      <c r="L49" s="17"/>
    </row>
    <row r="50" spans="1:31" s="2" customFormat="1" ht="14.45" customHeight="1">
      <c r="B50" s="39"/>
      <c r="D50" s="40" t="s">
        <v>46</v>
      </c>
      <c r="E50" s="41"/>
      <c r="F50" s="41"/>
      <c r="G50" s="40" t="s">
        <v>47</v>
      </c>
      <c r="H50" s="41"/>
      <c r="I50" s="41"/>
      <c r="J50" s="41"/>
      <c r="K50" s="41"/>
      <c r="L50" s="39"/>
    </row>
    <row r="51" spans="1:31" ht="11.25">
      <c r="B51" s="17"/>
      <c r="L51" s="17"/>
    </row>
    <row r="52" spans="1:31" ht="11.25">
      <c r="B52" s="17"/>
      <c r="L52" s="17"/>
    </row>
    <row r="53" spans="1:31" ht="11.25">
      <c r="B53" s="17"/>
      <c r="L53" s="17"/>
    </row>
    <row r="54" spans="1:31" ht="11.25">
      <c r="B54" s="17"/>
      <c r="L54" s="17"/>
    </row>
    <row r="55" spans="1:31" ht="11.25">
      <c r="B55" s="17"/>
      <c r="L55" s="17"/>
    </row>
    <row r="56" spans="1:31" ht="11.25">
      <c r="B56" s="17"/>
      <c r="L56" s="17"/>
    </row>
    <row r="57" spans="1:31" ht="11.25">
      <c r="B57" s="17"/>
      <c r="L57" s="17"/>
    </row>
    <row r="58" spans="1:31" ht="11.25">
      <c r="B58" s="17"/>
      <c r="L58" s="17"/>
    </row>
    <row r="59" spans="1:31" ht="11.25">
      <c r="B59" s="17"/>
      <c r="L59" s="17"/>
    </row>
    <row r="60" spans="1:31" ht="11.25">
      <c r="B60" s="17"/>
      <c r="L60" s="17"/>
    </row>
    <row r="61" spans="1:31" s="2" customFormat="1" ht="12.75">
      <c r="A61" s="29"/>
      <c r="B61" s="30"/>
      <c r="C61" s="29"/>
      <c r="D61" s="42" t="s">
        <v>48</v>
      </c>
      <c r="E61" s="32"/>
      <c r="F61" s="106" t="s">
        <v>49</v>
      </c>
      <c r="G61" s="42" t="s">
        <v>48</v>
      </c>
      <c r="H61" s="32"/>
      <c r="I61" s="32"/>
      <c r="J61" s="107" t="s">
        <v>49</v>
      </c>
      <c r="K61" s="32"/>
      <c r="L61" s="3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 ht="11.25">
      <c r="B62" s="17"/>
      <c r="L62" s="17"/>
    </row>
    <row r="63" spans="1:31" ht="11.25">
      <c r="B63" s="17"/>
      <c r="L63" s="17"/>
    </row>
    <row r="64" spans="1:31" ht="11.25">
      <c r="B64" s="17"/>
      <c r="L64" s="17"/>
    </row>
    <row r="65" spans="1:31" s="2" customFormat="1" ht="12.75">
      <c r="A65" s="29"/>
      <c r="B65" s="30"/>
      <c r="C65" s="29"/>
      <c r="D65" s="40" t="s">
        <v>50</v>
      </c>
      <c r="E65" s="43"/>
      <c r="F65" s="43"/>
      <c r="G65" s="40" t="s">
        <v>51</v>
      </c>
      <c r="H65" s="43"/>
      <c r="I65" s="43"/>
      <c r="J65" s="43"/>
      <c r="K65" s="43"/>
      <c r="L65" s="3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ht="11.25">
      <c r="B66" s="17"/>
      <c r="L66" s="17"/>
    </row>
    <row r="67" spans="1:31" ht="11.25">
      <c r="B67" s="17"/>
      <c r="L67" s="17"/>
    </row>
    <row r="68" spans="1:31" ht="11.25">
      <c r="B68" s="17"/>
      <c r="L68" s="17"/>
    </row>
    <row r="69" spans="1:31" ht="11.25">
      <c r="B69" s="17"/>
      <c r="L69" s="17"/>
    </row>
    <row r="70" spans="1:31" ht="11.25">
      <c r="B70" s="17"/>
      <c r="L70" s="17"/>
    </row>
    <row r="71" spans="1:31" ht="11.25">
      <c r="B71" s="17"/>
      <c r="L71" s="17"/>
    </row>
    <row r="72" spans="1:31" ht="11.25">
      <c r="B72" s="17"/>
      <c r="L72" s="17"/>
    </row>
    <row r="73" spans="1:31" ht="11.25">
      <c r="B73" s="17"/>
      <c r="L73" s="17"/>
    </row>
    <row r="74" spans="1:31" ht="11.25">
      <c r="B74" s="17"/>
      <c r="L74" s="17"/>
    </row>
    <row r="75" spans="1:31" ht="11.25">
      <c r="B75" s="17"/>
      <c r="L75" s="17"/>
    </row>
    <row r="76" spans="1:31" s="2" customFormat="1" ht="12.75">
      <c r="A76" s="29"/>
      <c r="B76" s="30"/>
      <c r="C76" s="29"/>
      <c r="D76" s="42" t="s">
        <v>48</v>
      </c>
      <c r="E76" s="32"/>
      <c r="F76" s="106" t="s">
        <v>49</v>
      </c>
      <c r="G76" s="42" t="s">
        <v>48</v>
      </c>
      <c r="H76" s="32"/>
      <c r="I76" s="32"/>
      <c r="J76" s="107" t="s">
        <v>49</v>
      </c>
      <c r="K76" s="32"/>
      <c r="L76" s="3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3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81" spans="1:47" s="2" customFormat="1" ht="6.95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3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customHeight="1">
      <c r="A82" s="29"/>
      <c r="B82" s="30"/>
      <c r="C82" s="18" t="s">
        <v>100</v>
      </c>
      <c r="D82" s="29"/>
      <c r="E82" s="29"/>
      <c r="F82" s="29"/>
      <c r="G82" s="29"/>
      <c r="H82" s="29"/>
      <c r="I82" s="29"/>
      <c r="J82" s="29"/>
      <c r="K82" s="29"/>
      <c r="L82" s="3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3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customHeight="1">
      <c r="A84" s="29"/>
      <c r="B84" s="30"/>
      <c r="C84" s="24" t="s">
        <v>14</v>
      </c>
      <c r="D84" s="29"/>
      <c r="E84" s="29"/>
      <c r="F84" s="29"/>
      <c r="G84" s="29"/>
      <c r="H84" s="29"/>
      <c r="I84" s="29"/>
      <c r="J84" s="29"/>
      <c r="K84" s="29"/>
      <c r="L84" s="3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customHeight="1">
      <c r="A85" s="29"/>
      <c r="B85" s="30"/>
      <c r="C85" s="29"/>
      <c r="D85" s="29"/>
      <c r="E85" s="224" t="str">
        <f>E7</f>
        <v>Revitalizácia športoveho areálu Slavoj Trebišov - opakovaná</v>
      </c>
      <c r="F85" s="225"/>
      <c r="G85" s="225"/>
      <c r="H85" s="225"/>
      <c r="I85" s="29"/>
      <c r="J85" s="29"/>
      <c r="K85" s="29"/>
      <c r="L85" s="3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customHeight="1">
      <c r="A86" s="29"/>
      <c r="B86" s="30"/>
      <c r="C86" s="24" t="s">
        <v>96</v>
      </c>
      <c r="D86" s="29"/>
      <c r="E86" s="29"/>
      <c r="F86" s="29"/>
      <c r="G86" s="29"/>
      <c r="H86" s="29"/>
      <c r="I86" s="29"/>
      <c r="J86" s="29"/>
      <c r="K86" s="29"/>
      <c r="L86" s="3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16.5" customHeight="1">
      <c r="A87" s="29"/>
      <c r="B87" s="30"/>
      <c r="C87" s="29"/>
      <c r="D87" s="29"/>
      <c r="E87" s="185" t="str">
        <f>E9</f>
        <v>02 - SO 02 Ihrisko pre kategoriu U8, U9</v>
      </c>
      <c r="F87" s="226"/>
      <c r="G87" s="226"/>
      <c r="H87" s="226"/>
      <c r="I87" s="29"/>
      <c r="J87" s="29"/>
      <c r="K87" s="29"/>
      <c r="L87" s="3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3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customHeight="1">
      <c r="A89" s="29"/>
      <c r="B89" s="30"/>
      <c r="C89" s="24" t="s">
        <v>17</v>
      </c>
      <c r="D89" s="29"/>
      <c r="E89" s="29"/>
      <c r="F89" s="22" t="str">
        <f>F12</f>
        <v xml:space="preserve">Trebišov </v>
      </c>
      <c r="G89" s="29"/>
      <c r="H89" s="29"/>
      <c r="I89" s="24" t="s">
        <v>19</v>
      </c>
      <c r="J89" s="52" t="str">
        <f>IF(J12="","",J12)</f>
        <v>10. 2. 2021</v>
      </c>
      <c r="K89" s="29"/>
      <c r="L89" s="3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3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customHeight="1">
      <c r="A91" s="29"/>
      <c r="B91" s="30"/>
      <c r="C91" s="24" t="s">
        <v>21</v>
      </c>
      <c r="D91" s="29"/>
      <c r="E91" s="29"/>
      <c r="F91" s="22" t="str">
        <f>E15</f>
        <v xml:space="preserve">Mesto Trebišov </v>
      </c>
      <c r="G91" s="29"/>
      <c r="H91" s="29"/>
      <c r="I91" s="24" t="s">
        <v>27</v>
      </c>
      <c r="J91" s="27" t="str">
        <f>E21</f>
        <v xml:space="preserve"> </v>
      </c>
      <c r="K91" s="29"/>
      <c r="L91" s="3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customHeight="1">
      <c r="A92" s="29"/>
      <c r="B92" s="30"/>
      <c r="C92" s="24" t="s">
        <v>25</v>
      </c>
      <c r="D92" s="29"/>
      <c r="E92" s="29"/>
      <c r="F92" s="22" t="str">
        <f>IF(E18="","",E18)</f>
        <v>Vyplň údaj</v>
      </c>
      <c r="G92" s="29"/>
      <c r="H92" s="29"/>
      <c r="I92" s="24" t="s">
        <v>31</v>
      </c>
      <c r="J92" s="27" t="str">
        <f>E24</f>
        <v xml:space="preserve"> </v>
      </c>
      <c r="K92" s="29"/>
      <c r="L92" s="3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3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customHeight="1">
      <c r="A94" s="29"/>
      <c r="B94" s="30"/>
      <c r="C94" s="108" t="s">
        <v>101</v>
      </c>
      <c r="D94" s="100"/>
      <c r="E94" s="100"/>
      <c r="F94" s="100"/>
      <c r="G94" s="100"/>
      <c r="H94" s="100"/>
      <c r="I94" s="100"/>
      <c r="J94" s="109" t="s">
        <v>102</v>
      </c>
      <c r="K94" s="100"/>
      <c r="L94" s="3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3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customHeight="1">
      <c r="A96" s="29"/>
      <c r="B96" s="30"/>
      <c r="C96" s="110" t="s">
        <v>103</v>
      </c>
      <c r="D96" s="29"/>
      <c r="E96" s="29"/>
      <c r="F96" s="29"/>
      <c r="G96" s="29"/>
      <c r="H96" s="29"/>
      <c r="I96" s="29"/>
      <c r="J96" s="68">
        <f>J134</f>
        <v>0</v>
      </c>
      <c r="K96" s="29"/>
      <c r="L96" s="3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104</v>
      </c>
    </row>
    <row r="97" spans="1:65" s="9" customFormat="1" ht="24.95" customHeight="1">
      <c r="B97" s="111"/>
      <c r="D97" s="112" t="s">
        <v>105</v>
      </c>
      <c r="E97" s="113"/>
      <c r="F97" s="113"/>
      <c r="G97" s="113"/>
      <c r="H97" s="113"/>
      <c r="I97" s="113"/>
      <c r="J97" s="114">
        <f>J135</f>
        <v>0</v>
      </c>
      <c r="L97" s="111"/>
    </row>
    <row r="98" spans="1:65" s="10" customFormat="1" ht="19.899999999999999" customHeight="1">
      <c r="B98" s="115"/>
      <c r="D98" s="116" t="s">
        <v>106</v>
      </c>
      <c r="E98" s="117"/>
      <c r="F98" s="117"/>
      <c r="G98" s="117"/>
      <c r="H98" s="117"/>
      <c r="I98" s="117"/>
      <c r="J98" s="118">
        <f>J136</f>
        <v>0</v>
      </c>
      <c r="L98" s="115"/>
    </row>
    <row r="99" spans="1:65" s="10" customFormat="1" ht="19.899999999999999" customHeight="1">
      <c r="B99" s="115"/>
      <c r="D99" s="116" t="s">
        <v>107</v>
      </c>
      <c r="E99" s="117"/>
      <c r="F99" s="117"/>
      <c r="G99" s="117"/>
      <c r="H99" s="117"/>
      <c r="I99" s="117"/>
      <c r="J99" s="118">
        <f>J146</f>
        <v>0</v>
      </c>
      <c r="L99" s="115"/>
    </row>
    <row r="100" spans="1:65" s="10" customFormat="1" ht="19.899999999999999" customHeight="1">
      <c r="B100" s="115"/>
      <c r="D100" s="116" t="s">
        <v>108</v>
      </c>
      <c r="E100" s="117"/>
      <c r="F100" s="117"/>
      <c r="G100" s="117"/>
      <c r="H100" s="117"/>
      <c r="I100" s="117"/>
      <c r="J100" s="118">
        <f>J149</f>
        <v>0</v>
      </c>
      <c r="L100" s="115"/>
    </row>
    <row r="101" spans="1:65" s="10" customFormat="1" ht="19.899999999999999" customHeight="1">
      <c r="B101" s="115"/>
      <c r="D101" s="116" t="s">
        <v>109</v>
      </c>
      <c r="E101" s="117"/>
      <c r="F101" s="117"/>
      <c r="G101" s="117"/>
      <c r="H101" s="117"/>
      <c r="I101" s="117"/>
      <c r="J101" s="118">
        <f>J151</f>
        <v>0</v>
      </c>
      <c r="L101" s="115"/>
    </row>
    <row r="102" spans="1:65" s="10" customFormat="1" ht="19.899999999999999" customHeight="1">
      <c r="B102" s="115"/>
      <c r="D102" s="116" t="s">
        <v>110</v>
      </c>
      <c r="E102" s="117"/>
      <c r="F102" s="117"/>
      <c r="G102" s="117"/>
      <c r="H102" s="117"/>
      <c r="I102" s="117"/>
      <c r="J102" s="118">
        <f>J156</f>
        <v>0</v>
      </c>
      <c r="L102" s="115"/>
    </row>
    <row r="103" spans="1:65" s="10" customFormat="1" ht="19.899999999999999" customHeight="1">
      <c r="B103" s="115"/>
      <c r="D103" s="116" t="s">
        <v>111</v>
      </c>
      <c r="E103" s="117"/>
      <c r="F103" s="117"/>
      <c r="G103" s="117"/>
      <c r="H103" s="117"/>
      <c r="I103" s="117"/>
      <c r="J103" s="118">
        <f>J166</f>
        <v>0</v>
      </c>
      <c r="L103" s="115"/>
    </row>
    <row r="104" spans="1:65" s="10" customFormat="1" ht="19.899999999999999" customHeight="1">
      <c r="B104" s="115"/>
      <c r="D104" s="116" t="s">
        <v>112</v>
      </c>
      <c r="E104" s="117"/>
      <c r="F104" s="117"/>
      <c r="G104" s="117"/>
      <c r="H104" s="117"/>
      <c r="I104" s="117"/>
      <c r="J104" s="118">
        <f>J170</f>
        <v>0</v>
      </c>
      <c r="L104" s="115"/>
    </row>
    <row r="105" spans="1:65" s="2" customFormat="1" ht="21.75" customHeight="1">
      <c r="A105" s="29"/>
      <c r="B105" s="30"/>
      <c r="C105" s="29"/>
      <c r="D105" s="29"/>
      <c r="E105" s="29"/>
      <c r="F105" s="29"/>
      <c r="G105" s="29"/>
      <c r="H105" s="29"/>
      <c r="I105" s="29"/>
      <c r="J105" s="29"/>
      <c r="K105" s="29"/>
      <c r="L105" s="3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</row>
    <row r="106" spans="1:65" s="2" customFormat="1" ht="6.95" customHeight="1">
      <c r="A106" s="29"/>
      <c r="B106" s="30"/>
      <c r="C106" s="29"/>
      <c r="D106" s="29"/>
      <c r="E106" s="29"/>
      <c r="F106" s="29"/>
      <c r="G106" s="29"/>
      <c r="H106" s="29"/>
      <c r="I106" s="29"/>
      <c r="J106" s="29"/>
      <c r="K106" s="29"/>
      <c r="L106" s="3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</row>
    <row r="107" spans="1:65" s="2" customFormat="1" ht="29.25" customHeight="1">
      <c r="A107" s="29"/>
      <c r="B107" s="30"/>
      <c r="C107" s="110" t="s">
        <v>113</v>
      </c>
      <c r="D107" s="29"/>
      <c r="E107" s="29"/>
      <c r="F107" s="29"/>
      <c r="G107" s="29"/>
      <c r="H107" s="29"/>
      <c r="I107" s="29"/>
      <c r="J107" s="119">
        <f>ROUND(J108 + J109 + J110 + J111 + J112 + J113,2)</f>
        <v>0</v>
      </c>
      <c r="K107" s="29"/>
      <c r="L107" s="39"/>
      <c r="N107" s="120" t="s">
        <v>37</v>
      </c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</row>
    <row r="108" spans="1:65" s="2" customFormat="1" ht="18" customHeight="1">
      <c r="A108" s="29"/>
      <c r="B108" s="121"/>
      <c r="C108" s="122"/>
      <c r="D108" s="228" t="s">
        <v>114</v>
      </c>
      <c r="E108" s="229"/>
      <c r="F108" s="229"/>
      <c r="G108" s="122"/>
      <c r="H108" s="122"/>
      <c r="I108" s="122"/>
      <c r="J108" s="124">
        <v>0</v>
      </c>
      <c r="K108" s="122"/>
      <c r="L108" s="125"/>
      <c r="M108" s="126"/>
      <c r="N108" s="127" t="s">
        <v>39</v>
      </c>
      <c r="O108" s="126"/>
      <c r="P108" s="126"/>
      <c r="Q108" s="126"/>
      <c r="R108" s="126"/>
      <c r="S108" s="122"/>
      <c r="T108" s="122"/>
      <c r="U108" s="122"/>
      <c r="V108" s="122"/>
      <c r="W108" s="122"/>
      <c r="X108" s="122"/>
      <c r="Y108" s="122"/>
      <c r="Z108" s="122"/>
      <c r="AA108" s="122"/>
      <c r="AB108" s="122"/>
      <c r="AC108" s="122"/>
      <c r="AD108" s="122"/>
      <c r="AE108" s="122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28" t="s">
        <v>115</v>
      </c>
      <c r="AZ108" s="126"/>
      <c r="BA108" s="126"/>
      <c r="BB108" s="126"/>
      <c r="BC108" s="126"/>
      <c r="BD108" s="126"/>
      <c r="BE108" s="129">
        <f t="shared" ref="BE108:BE113" si="0">IF(N108="základná",J108,0)</f>
        <v>0</v>
      </c>
      <c r="BF108" s="129">
        <f t="shared" ref="BF108:BF113" si="1">IF(N108="znížená",J108,0)</f>
        <v>0</v>
      </c>
      <c r="BG108" s="129">
        <f t="shared" ref="BG108:BG113" si="2">IF(N108="zákl. prenesená",J108,0)</f>
        <v>0</v>
      </c>
      <c r="BH108" s="129">
        <f t="shared" ref="BH108:BH113" si="3">IF(N108="zníž. prenesená",J108,0)</f>
        <v>0</v>
      </c>
      <c r="BI108" s="129">
        <f t="shared" ref="BI108:BI113" si="4">IF(N108="nulová",J108,0)</f>
        <v>0</v>
      </c>
      <c r="BJ108" s="128" t="s">
        <v>116</v>
      </c>
      <c r="BK108" s="126"/>
      <c r="BL108" s="126"/>
      <c r="BM108" s="126"/>
    </row>
    <row r="109" spans="1:65" s="2" customFormat="1" ht="18" customHeight="1">
      <c r="A109" s="29"/>
      <c r="B109" s="121"/>
      <c r="C109" s="122"/>
      <c r="D109" s="228" t="s">
        <v>117</v>
      </c>
      <c r="E109" s="229"/>
      <c r="F109" s="229"/>
      <c r="G109" s="122"/>
      <c r="H109" s="122"/>
      <c r="I109" s="122"/>
      <c r="J109" s="124">
        <v>0</v>
      </c>
      <c r="K109" s="122"/>
      <c r="L109" s="125"/>
      <c r="M109" s="126"/>
      <c r="N109" s="127" t="s">
        <v>39</v>
      </c>
      <c r="O109" s="126"/>
      <c r="P109" s="126"/>
      <c r="Q109" s="126"/>
      <c r="R109" s="126"/>
      <c r="S109" s="122"/>
      <c r="T109" s="122"/>
      <c r="U109" s="122"/>
      <c r="V109" s="122"/>
      <c r="W109" s="122"/>
      <c r="X109" s="122"/>
      <c r="Y109" s="122"/>
      <c r="Z109" s="122"/>
      <c r="AA109" s="122"/>
      <c r="AB109" s="122"/>
      <c r="AC109" s="122"/>
      <c r="AD109" s="122"/>
      <c r="AE109" s="122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28" t="s">
        <v>115</v>
      </c>
      <c r="AZ109" s="126"/>
      <c r="BA109" s="126"/>
      <c r="BB109" s="126"/>
      <c r="BC109" s="126"/>
      <c r="BD109" s="126"/>
      <c r="BE109" s="129">
        <f t="shared" si="0"/>
        <v>0</v>
      </c>
      <c r="BF109" s="129">
        <f t="shared" si="1"/>
        <v>0</v>
      </c>
      <c r="BG109" s="129">
        <f t="shared" si="2"/>
        <v>0</v>
      </c>
      <c r="BH109" s="129">
        <f t="shared" si="3"/>
        <v>0</v>
      </c>
      <c r="BI109" s="129">
        <f t="shared" si="4"/>
        <v>0</v>
      </c>
      <c r="BJ109" s="128" t="s">
        <v>116</v>
      </c>
      <c r="BK109" s="126"/>
      <c r="BL109" s="126"/>
      <c r="BM109" s="126"/>
    </row>
    <row r="110" spans="1:65" s="2" customFormat="1" ht="18" customHeight="1">
      <c r="A110" s="29"/>
      <c r="B110" s="121"/>
      <c r="C110" s="122"/>
      <c r="D110" s="228" t="s">
        <v>118</v>
      </c>
      <c r="E110" s="229"/>
      <c r="F110" s="229"/>
      <c r="G110" s="122"/>
      <c r="H110" s="122"/>
      <c r="I110" s="122"/>
      <c r="J110" s="124">
        <v>0</v>
      </c>
      <c r="K110" s="122"/>
      <c r="L110" s="125"/>
      <c r="M110" s="126"/>
      <c r="N110" s="127" t="s">
        <v>39</v>
      </c>
      <c r="O110" s="126"/>
      <c r="P110" s="126"/>
      <c r="Q110" s="126"/>
      <c r="R110" s="126"/>
      <c r="S110" s="122"/>
      <c r="T110" s="122"/>
      <c r="U110" s="122"/>
      <c r="V110" s="122"/>
      <c r="W110" s="122"/>
      <c r="X110" s="122"/>
      <c r="Y110" s="122"/>
      <c r="Z110" s="122"/>
      <c r="AA110" s="122"/>
      <c r="AB110" s="122"/>
      <c r="AC110" s="122"/>
      <c r="AD110" s="122"/>
      <c r="AE110" s="122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8" t="s">
        <v>115</v>
      </c>
      <c r="AZ110" s="126"/>
      <c r="BA110" s="126"/>
      <c r="BB110" s="126"/>
      <c r="BC110" s="126"/>
      <c r="BD110" s="126"/>
      <c r="BE110" s="129">
        <f t="shared" si="0"/>
        <v>0</v>
      </c>
      <c r="BF110" s="129">
        <f t="shared" si="1"/>
        <v>0</v>
      </c>
      <c r="BG110" s="129">
        <f t="shared" si="2"/>
        <v>0</v>
      </c>
      <c r="BH110" s="129">
        <f t="shared" si="3"/>
        <v>0</v>
      </c>
      <c r="BI110" s="129">
        <f t="shared" si="4"/>
        <v>0</v>
      </c>
      <c r="BJ110" s="128" t="s">
        <v>116</v>
      </c>
      <c r="BK110" s="126"/>
      <c r="BL110" s="126"/>
      <c r="BM110" s="126"/>
    </row>
    <row r="111" spans="1:65" s="2" customFormat="1" ht="18" customHeight="1">
      <c r="A111" s="29"/>
      <c r="B111" s="121"/>
      <c r="C111" s="122"/>
      <c r="D111" s="228" t="s">
        <v>119</v>
      </c>
      <c r="E111" s="229"/>
      <c r="F111" s="229"/>
      <c r="G111" s="122"/>
      <c r="H111" s="122"/>
      <c r="I111" s="122"/>
      <c r="J111" s="124">
        <v>0</v>
      </c>
      <c r="K111" s="122"/>
      <c r="L111" s="125"/>
      <c r="M111" s="126"/>
      <c r="N111" s="127" t="s">
        <v>39</v>
      </c>
      <c r="O111" s="126"/>
      <c r="P111" s="126"/>
      <c r="Q111" s="126"/>
      <c r="R111" s="126"/>
      <c r="S111" s="122"/>
      <c r="T111" s="122"/>
      <c r="U111" s="122"/>
      <c r="V111" s="122"/>
      <c r="W111" s="122"/>
      <c r="X111" s="122"/>
      <c r="Y111" s="122"/>
      <c r="Z111" s="122"/>
      <c r="AA111" s="122"/>
      <c r="AB111" s="122"/>
      <c r="AC111" s="122"/>
      <c r="AD111" s="122"/>
      <c r="AE111" s="122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8" t="s">
        <v>115</v>
      </c>
      <c r="AZ111" s="126"/>
      <c r="BA111" s="126"/>
      <c r="BB111" s="126"/>
      <c r="BC111" s="126"/>
      <c r="BD111" s="126"/>
      <c r="BE111" s="129">
        <f t="shared" si="0"/>
        <v>0</v>
      </c>
      <c r="BF111" s="129">
        <f t="shared" si="1"/>
        <v>0</v>
      </c>
      <c r="BG111" s="129">
        <f t="shared" si="2"/>
        <v>0</v>
      </c>
      <c r="BH111" s="129">
        <f t="shared" si="3"/>
        <v>0</v>
      </c>
      <c r="BI111" s="129">
        <f t="shared" si="4"/>
        <v>0</v>
      </c>
      <c r="BJ111" s="128" t="s">
        <v>116</v>
      </c>
      <c r="BK111" s="126"/>
      <c r="BL111" s="126"/>
      <c r="BM111" s="126"/>
    </row>
    <row r="112" spans="1:65" s="2" customFormat="1" ht="18" customHeight="1">
      <c r="A112" s="29"/>
      <c r="B112" s="121"/>
      <c r="C112" s="122"/>
      <c r="D112" s="228" t="s">
        <v>120</v>
      </c>
      <c r="E112" s="229"/>
      <c r="F112" s="229"/>
      <c r="G112" s="122"/>
      <c r="H112" s="122"/>
      <c r="I112" s="122"/>
      <c r="J112" s="124">
        <v>0</v>
      </c>
      <c r="K112" s="122"/>
      <c r="L112" s="125"/>
      <c r="M112" s="126"/>
      <c r="N112" s="127" t="s">
        <v>39</v>
      </c>
      <c r="O112" s="126"/>
      <c r="P112" s="126"/>
      <c r="Q112" s="126"/>
      <c r="R112" s="126"/>
      <c r="S112" s="122"/>
      <c r="T112" s="122"/>
      <c r="U112" s="122"/>
      <c r="V112" s="122"/>
      <c r="W112" s="122"/>
      <c r="X112" s="122"/>
      <c r="Y112" s="122"/>
      <c r="Z112" s="122"/>
      <c r="AA112" s="122"/>
      <c r="AB112" s="122"/>
      <c r="AC112" s="122"/>
      <c r="AD112" s="122"/>
      <c r="AE112" s="122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6"/>
      <c r="AU112" s="126"/>
      <c r="AV112" s="126"/>
      <c r="AW112" s="126"/>
      <c r="AX112" s="126"/>
      <c r="AY112" s="128" t="s">
        <v>115</v>
      </c>
      <c r="AZ112" s="126"/>
      <c r="BA112" s="126"/>
      <c r="BB112" s="126"/>
      <c r="BC112" s="126"/>
      <c r="BD112" s="126"/>
      <c r="BE112" s="129">
        <f t="shared" si="0"/>
        <v>0</v>
      </c>
      <c r="BF112" s="129">
        <f t="shared" si="1"/>
        <v>0</v>
      </c>
      <c r="BG112" s="129">
        <f t="shared" si="2"/>
        <v>0</v>
      </c>
      <c r="BH112" s="129">
        <f t="shared" si="3"/>
        <v>0</v>
      </c>
      <c r="BI112" s="129">
        <f t="shared" si="4"/>
        <v>0</v>
      </c>
      <c r="BJ112" s="128" t="s">
        <v>116</v>
      </c>
      <c r="BK112" s="126"/>
      <c r="BL112" s="126"/>
      <c r="BM112" s="126"/>
    </row>
    <row r="113" spans="1:65" s="2" customFormat="1" ht="18" customHeight="1">
      <c r="A113" s="29"/>
      <c r="B113" s="121"/>
      <c r="C113" s="122"/>
      <c r="D113" s="123" t="s">
        <v>121</v>
      </c>
      <c r="E113" s="122"/>
      <c r="F113" s="122"/>
      <c r="G113" s="122"/>
      <c r="H113" s="122"/>
      <c r="I113" s="122"/>
      <c r="J113" s="124">
        <f>ROUND(J30*T113,2)</f>
        <v>0</v>
      </c>
      <c r="K113" s="122"/>
      <c r="L113" s="125"/>
      <c r="M113" s="126"/>
      <c r="N113" s="127" t="s">
        <v>39</v>
      </c>
      <c r="O113" s="126"/>
      <c r="P113" s="126"/>
      <c r="Q113" s="126"/>
      <c r="R113" s="126"/>
      <c r="S113" s="122"/>
      <c r="T113" s="122"/>
      <c r="U113" s="122"/>
      <c r="V113" s="122"/>
      <c r="W113" s="122"/>
      <c r="X113" s="122"/>
      <c r="Y113" s="122"/>
      <c r="Z113" s="122"/>
      <c r="AA113" s="122"/>
      <c r="AB113" s="122"/>
      <c r="AC113" s="122"/>
      <c r="AD113" s="122"/>
      <c r="AE113" s="122"/>
      <c r="AF113" s="126"/>
      <c r="AG113" s="126"/>
      <c r="AH113" s="126"/>
      <c r="AI113" s="126"/>
      <c r="AJ113" s="126"/>
      <c r="AK113" s="126"/>
      <c r="AL113" s="126"/>
      <c r="AM113" s="126"/>
      <c r="AN113" s="126"/>
      <c r="AO113" s="126"/>
      <c r="AP113" s="126"/>
      <c r="AQ113" s="126"/>
      <c r="AR113" s="126"/>
      <c r="AS113" s="126"/>
      <c r="AT113" s="126"/>
      <c r="AU113" s="126"/>
      <c r="AV113" s="126"/>
      <c r="AW113" s="126"/>
      <c r="AX113" s="126"/>
      <c r="AY113" s="128" t="s">
        <v>122</v>
      </c>
      <c r="AZ113" s="126"/>
      <c r="BA113" s="126"/>
      <c r="BB113" s="126"/>
      <c r="BC113" s="126"/>
      <c r="BD113" s="126"/>
      <c r="BE113" s="129">
        <f t="shared" si="0"/>
        <v>0</v>
      </c>
      <c r="BF113" s="129">
        <f t="shared" si="1"/>
        <v>0</v>
      </c>
      <c r="BG113" s="129">
        <f t="shared" si="2"/>
        <v>0</v>
      </c>
      <c r="BH113" s="129">
        <f t="shared" si="3"/>
        <v>0</v>
      </c>
      <c r="BI113" s="129">
        <f t="shared" si="4"/>
        <v>0</v>
      </c>
      <c r="BJ113" s="128" t="s">
        <v>116</v>
      </c>
      <c r="BK113" s="126"/>
      <c r="BL113" s="126"/>
      <c r="BM113" s="126"/>
    </row>
    <row r="114" spans="1:65" s="2" customFormat="1" ht="11.25">
      <c r="A114" s="29"/>
      <c r="B114" s="30"/>
      <c r="C114" s="29"/>
      <c r="D114" s="29"/>
      <c r="E114" s="29"/>
      <c r="F114" s="29"/>
      <c r="G114" s="29"/>
      <c r="H114" s="29"/>
      <c r="I114" s="29"/>
      <c r="J114" s="29"/>
      <c r="K114" s="29"/>
      <c r="L114" s="3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:65" s="2" customFormat="1" ht="29.25" customHeight="1">
      <c r="A115" s="29"/>
      <c r="B115" s="30"/>
      <c r="C115" s="130" t="s">
        <v>123</v>
      </c>
      <c r="D115" s="100"/>
      <c r="E115" s="100"/>
      <c r="F115" s="100"/>
      <c r="G115" s="100"/>
      <c r="H115" s="100"/>
      <c r="I115" s="100"/>
      <c r="J115" s="131">
        <f>ROUND(J96+J107,2)</f>
        <v>0</v>
      </c>
      <c r="K115" s="100"/>
      <c r="L115" s="3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:65" s="2" customFormat="1" ht="6.95" customHeight="1">
      <c r="A116" s="29"/>
      <c r="B116" s="44"/>
      <c r="C116" s="45"/>
      <c r="D116" s="45"/>
      <c r="E116" s="45"/>
      <c r="F116" s="45"/>
      <c r="G116" s="45"/>
      <c r="H116" s="45"/>
      <c r="I116" s="45"/>
      <c r="J116" s="45"/>
      <c r="K116" s="45"/>
      <c r="L116" s="3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20" spans="1:65" s="2" customFormat="1" ht="6.95" customHeight="1">
      <c r="A120" s="29"/>
      <c r="B120" s="46"/>
      <c r="C120" s="47"/>
      <c r="D120" s="47"/>
      <c r="E120" s="47"/>
      <c r="F120" s="47"/>
      <c r="G120" s="47"/>
      <c r="H120" s="47"/>
      <c r="I120" s="47"/>
      <c r="J120" s="47"/>
      <c r="K120" s="47"/>
      <c r="L120" s="3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:65" s="2" customFormat="1" ht="24.95" customHeight="1">
      <c r="A121" s="29"/>
      <c r="B121" s="30"/>
      <c r="C121" s="18" t="s">
        <v>124</v>
      </c>
      <c r="D121" s="29"/>
      <c r="E121" s="29"/>
      <c r="F121" s="29"/>
      <c r="G121" s="29"/>
      <c r="H121" s="29"/>
      <c r="I121" s="29"/>
      <c r="J121" s="29"/>
      <c r="K121" s="29"/>
      <c r="L121" s="3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</row>
    <row r="122" spans="1:65" s="2" customFormat="1" ht="6.95" customHeight="1">
      <c r="A122" s="29"/>
      <c r="B122" s="30"/>
      <c r="C122" s="29"/>
      <c r="D122" s="29"/>
      <c r="E122" s="29"/>
      <c r="F122" s="29"/>
      <c r="G122" s="29"/>
      <c r="H122" s="29"/>
      <c r="I122" s="29"/>
      <c r="J122" s="29"/>
      <c r="K122" s="29"/>
      <c r="L122" s="3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</row>
    <row r="123" spans="1:65" s="2" customFormat="1" ht="12" customHeight="1">
      <c r="A123" s="29"/>
      <c r="B123" s="30"/>
      <c r="C123" s="24" t="s">
        <v>14</v>
      </c>
      <c r="D123" s="29"/>
      <c r="E123" s="29"/>
      <c r="F123" s="29"/>
      <c r="G123" s="29"/>
      <c r="H123" s="29"/>
      <c r="I123" s="29"/>
      <c r="J123" s="29"/>
      <c r="K123" s="29"/>
      <c r="L123" s="3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</row>
    <row r="124" spans="1:65" s="2" customFormat="1" ht="16.5" customHeight="1">
      <c r="A124" s="29"/>
      <c r="B124" s="30"/>
      <c r="C124" s="29"/>
      <c r="D124" s="29"/>
      <c r="E124" s="224" t="str">
        <f>E7</f>
        <v>Revitalizácia športoveho areálu Slavoj Trebišov - opakovaná</v>
      </c>
      <c r="F124" s="225"/>
      <c r="G124" s="225"/>
      <c r="H124" s="225"/>
      <c r="I124" s="29"/>
      <c r="J124" s="29"/>
      <c r="K124" s="29"/>
      <c r="L124" s="3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</row>
    <row r="125" spans="1:65" s="2" customFormat="1" ht="12" customHeight="1">
      <c r="A125" s="29"/>
      <c r="B125" s="30"/>
      <c r="C125" s="24" t="s">
        <v>96</v>
      </c>
      <c r="D125" s="29"/>
      <c r="E125" s="29"/>
      <c r="F125" s="29"/>
      <c r="G125" s="29"/>
      <c r="H125" s="29"/>
      <c r="I125" s="29"/>
      <c r="J125" s="29"/>
      <c r="K125" s="29"/>
      <c r="L125" s="3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</row>
    <row r="126" spans="1:65" s="2" customFormat="1" ht="16.5" customHeight="1">
      <c r="A126" s="29"/>
      <c r="B126" s="30"/>
      <c r="C126" s="29"/>
      <c r="D126" s="29"/>
      <c r="E126" s="185" t="str">
        <f>E9</f>
        <v>02 - SO 02 Ihrisko pre kategoriu U8, U9</v>
      </c>
      <c r="F126" s="226"/>
      <c r="G126" s="226"/>
      <c r="H126" s="226"/>
      <c r="I126" s="29"/>
      <c r="J126" s="29"/>
      <c r="K126" s="29"/>
      <c r="L126" s="3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</row>
    <row r="127" spans="1:65" s="2" customFormat="1" ht="6.95" customHeight="1">
      <c r="A127" s="29"/>
      <c r="B127" s="30"/>
      <c r="C127" s="29"/>
      <c r="D127" s="29"/>
      <c r="E127" s="29"/>
      <c r="F127" s="29"/>
      <c r="G127" s="29"/>
      <c r="H127" s="29"/>
      <c r="I127" s="29"/>
      <c r="J127" s="29"/>
      <c r="K127" s="29"/>
      <c r="L127" s="3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</row>
    <row r="128" spans="1:65" s="2" customFormat="1" ht="12" customHeight="1">
      <c r="A128" s="29"/>
      <c r="B128" s="30"/>
      <c r="C128" s="24" t="s">
        <v>17</v>
      </c>
      <c r="D128" s="29"/>
      <c r="E128" s="29"/>
      <c r="F128" s="22" t="str">
        <f>F12</f>
        <v xml:space="preserve">Trebišov </v>
      </c>
      <c r="G128" s="29"/>
      <c r="H128" s="29"/>
      <c r="I128" s="24" t="s">
        <v>19</v>
      </c>
      <c r="J128" s="52" t="str">
        <f>IF(J12="","",J12)</f>
        <v>10. 2. 2021</v>
      </c>
      <c r="K128" s="29"/>
      <c r="L128" s="3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</row>
    <row r="129" spans="1:65" s="2" customFormat="1" ht="6.95" customHeight="1">
      <c r="A129" s="29"/>
      <c r="B129" s="30"/>
      <c r="C129" s="29"/>
      <c r="D129" s="29"/>
      <c r="E129" s="29"/>
      <c r="F129" s="29"/>
      <c r="G129" s="29"/>
      <c r="H129" s="29"/>
      <c r="I129" s="29"/>
      <c r="J129" s="29"/>
      <c r="K129" s="29"/>
      <c r="L129" s="3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</row>
    <row r="130" spans="1:65" s="2" customFormat="1" ht="15.2" customHeight="1">
      <c r="A130" s="29"/>
      <c r="B130" s="30"/>
      <c r="C130" s="24" t="s">
        <v>21</v>
      </c>
      <c r="D130" s="29"/>
      <c r="E130" s="29"/>
      <c r="F130" s="22" t="str">
        <f>E15</f>
        <v xml:space="preserve">Mesto Trebišov </v>
      </c>
      <c r="G130" s="29"/>
      <c r="H130" s="29"/>
      <c r="I130" s="24" t="s">
        <v>27</v>
      </c>
      <c r="J130" s="27" t="str">
        <f>E21</f>
        <v xml:space="preserve"> </v>
      </c>
      <c r="K130" s="29"/>
      <c r="L130" s="3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</row>
    <row r="131" spans="1:65" s="2" customFormat="1" ht="15.2" customHeight="1">
      <c r="A131" s="29"/>
      <c r="B131" s="30"/>
      <c r="C131" s="24" t="s">
        <v>25</v>
      </c>
      <c r="D131" s="29"/>
      <c r="E131" s="29"/>
      <c r="F131" s="22" t="str">
        <f>IF(E18="","",E18)</f>
        <v>Vyplň údaj</v>
      </c>
      <c r="G131" s="29"/>
      <c r="H131" s="29"/>
      <c r="I131" s="24" t="s">
        <v>31</v>
      </c>
      <c r="J131" s="27" t="str">
        <f>E24</f>
        <v xml:space="preserve"> </v>
      </c>
      <c r="K131" s="29"/>
      <c r="L131" s="3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</row>
    <row r="132" spans="1:65" s="2" customFormat="1" ht="10.35" customHeight="1">
      <c r="A132" s="29"/>
      <c r="B132" s="30"/>
      <c r="C132" s="29"/>
      <c r="D132" s="29"/>
      <c r="E132" s="29"/>
      <c r="F132" s="29"/>
      <c r="G132" s="29"/>
      <c r="H132" s="29"/>
      <c r="I132" s="29"/>
      <c r="J132" s="29"/>
      <c r="K132" s="29"/>
      <c r="L132" s="3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</row>
    <row r="133" spans="1:65" s="11" customFormat="1" ht="29.25" customHeight="1">
      <c r="A133" s="132"/>
      <c r="B133" s="133"/>
      <c r="C133" s="134" t="s">
        <v>125</v>
      </c>
      <c r="D133" s="135" t="s">
        <v>58</v>
      </c>
      <c r="E133" s="135" t="s">
        <v>54</v>
      </c>
      <c r="F133" s="135" t="s">
        <v>55</v>
      </c>
      <c r="G133" s="135" t="s">
        <v>126</v>
      </c>
      <c r="H133" s="135" t="s">
        <v>127</v>
      </c>
      <c r="I133" s="135" t="s">
        <v>128</v>
      </c>
      <c r="J133" s="136" t="s">
        <v>102</v>
      </c>
      <c r="K133" s="137" t="s">
        <v>129</v>
      </c>
      <c r="L133" s="138"/>
      <c r="M133" s="59" t="s">
        <v>1</v>
      </c>
      <c r="N133" s="60" t="s">
        <v>37</v>
      </c>
      <c r="O133" s="60" t="s">
        <v>130</v>
      </c>
      <c r="P133" s="60" t="s">
        <v>131</v>
      </c>
      <c r="Q133" s="60" t="s">
        <v>132</v>
      </c>
      <c r="R133" s="60" t="s">
        <v>133</v>
      </c>
      <c r="S133" s="60" t="s">
        <v>134</v>
      </c>
      <c r="T133" s="61" t="s">
        <v>135</v>
      </c>
      <c r="U133" s="132"/>
      <c r="V133" s="132"/>
      <c r="W133" s="132"/>
      <c r="X133" s="132"/>
      <c r="Y133" s="132"/>
      <c r="Z133" s="132"/>
      <c r="AA133" s="132"/>
      <c r="AB133" s="132"/>
      <c r="AC133" s="132"/>
      <c r="AD133" s="132"/>
      <c r="AE133" s="132"/>
    </row>
    <row r="134" spans="1:65" s="2" customFormat="1" ht="22.9" customHeight="1">
      <c r="A134" s="29"/>
      <c r="B134" s="30"/>
      <c r="C134" s="66" t="s">
        <v>98</v>
      </c>
      <c r="D134" s="29"/>
      <c r="E134" s="29"/>
      <c r="F134" s="29"/>
      <c r="G134" s="29"/>
      <c r="H134" s="29"/>
      <c r="I134" s="29"/>
      <c r="J134" s="139">
        <f>BK134</f>
        <v>0</v>
      </c>
      <c r="K134" s="29"/>
      <c r="L134" s="30"/>
      <c r="M134" s="62"/>
      <c r="N134" s="53"/>
      <c r="O134" s="63"/>
      <c r="P134" s="140">
        <f>P135</f>
        <v>0</v>
      </c>
      <c r="Q134" s="63"/>
      <c r="R134" s="140">
        <f>R135</f>
        <v>284.68018089999998</v>
      </c>
      <c r="S134" s="63"/>
      <c r="T134" s="141">
        <f>T135</f>
        <v>0</v>
      </c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T134" s="14" t="s">
        <v>72</v>
      </c>
      <c r="AU134" s="14" t="s">
        <v>104</v>
      </c>
      <c r="BK134" s="142">
        <f>BK135</f>
        <v>0</v>
      </c>
    </row>
    <row r="135" spans="1:65" s="12" customFormat="1" ht="25.9" customHeight="1">
      <c r="B135" s="143"/>
      <c r="D135" s="144" t="s">
        <v>72</v>
      </c>
      <c r="E135" s="145" t="s">
        <v>136</v>
      </c>
      <c r="F135" s="145" t="s">
        <v>137</v>
      </c>
      <c r="I135" s="146"/>
      <c r="J135" s="147">
        <f>BK135</f>
        <v>0</v>
      </c>
      <c r="L135" s="143"/>
      <c r="M135" s="148"/>
      <c r="N135" s="149"/>
      <c r="O135" s="149"/>
      <c r="P135" s="150">
        <f>P136+P146+P149+P151+P156+P166+P170</f>
        <v>0</v>
      </c>
      <c r="Q135" s="149"/>
      <c r="R135" s="150">
        <f>R136+R146+R149+R151+R156+R166+R170</f>
        <v>284.68018089999998</v>
      </c>
      <c r="S135" s="149"/>
      <c r="T135" s="151">
        <f>T136+T146+T149+T151+T156+T166+T170</f>
        <v>0</v>
      </c>
      <c r="AR135" s="144" t="s">
        <v>81</v>
      </c>
      <c r="AT135" s="152" t="s">
        <v>72</v>
      </c>
      <c r="AU135" s="152" t="s">
        <v>73</v>
      </c>
      <c r="AY135" s="144" t="s">
        <v>138</v>
      </c>
      <c r="BK135" s="153">
        <f>BK136+BK146+BK149+BK151+BK156+BK166+BK170</f>
        <v>0</v>
      </c>
    </row>
    <row r="136" spans="1:65" s="12" customFormat="1" ht="22.9" customHeight="1">
      <c r="B136" s="143"/>
      <c r="D136" s="144" t="s">
        <v>72</v>
      </c>
      <c r="E136" s="154" t="s">
        <v>81</v>
      </c>
      <c r="F136" s="154" t="s">
        <v>139</v>
      </c>
      <c r="I136" s="146"/>
      <c r="J136" s="155">
        <f>BK136</f>
        <v>0</v>
      </c>
      <c r="L136" s="143"/>
      <c r="M136" s="148"/>
      <c r="N136" s="149"/>
      <c r="O136" s="149"/>
      <c r="P136" s="150">
        <f>SUM(P137:P145)</f>
        <v>0</v>
      </c>
      <c r="Q136" s="149"/>
      <c r="R136" s="150">
        <f>SUM(R137:R145)</f>
        <v>0</v>
      </c>
      <c r="S136" s="149"/>
      <c r="T136" s="151">
        <f>SUM(T137:T145)</f>
        <v>0</v>
      </c>
      <c r="AR136" s="144" t="s">
        <v>81</v>
      </c>
      <c r="AT136" s="152" t="s">
        <v>72</v>
      </c>
      <c r="AU136" s="152" t="s">
        <v>81</v>
      </c>
      <c r="AY136" s="144" t="s">
        <v>138</v>
      </c>
      <c r="BK136" s="153">
        <f>SUM(BK137:BK145)</f>
        <v>0</v>
      </c>
    </row>
    <row r="137" spans="1:65" s="2" customFormat="1" ht="21.75" customHeight="1">
      <c r="A137" s="29"/>
      <c r="B137" s="121"/>
      <c r="C137" s="156" t="s">
        <v>81</v>
      </c>
      <c r="D137" s="156" t="s">
        <v>140</v>
      </c>
      <c r="E137" s="157" t="s">
        <v>141</v>
      </c>
      <c r="F137" s="158" t="s">
        <v>142</v>
      </c>
      <c r="G137" s="159" t="s">
        <v>143</v>
      </c>
      <c r="H137" s="160">
        <v>210</v>
      </c>
      <c r="I137" s="161"/>
      <c r="J137" s="160">
        <f t="shared" ref="J137:J145" si="5">ROUND(I137*H137,3)</f>
        <v>0</v>
      </c>
      <c r="K137" s="162"/>
      <c r="L137" s="30"/>
      <c r="M137" s="163" t="s">
        <v>1</v>
      </c>
      <c r="N137" s="164" t="s">
        <v>39</v>
      </c>
      <c r="O137" s="55"/>
      <c r="P137" s="165">
        <f t="shared" ref="P137:P145" si="6">O137*H137</f>
        <v>0</v>
      </c>
      <c r="Q137" s="165">
        <v>0</v>
      </c>
      <c r="R137" s="165">
        <f t="shared" ref="R137:R145" si="7">Q137*H137</f>
        <v>0</v>
      </c>
      <c r="S137" s="165">
        <v>0</v>
      </c>
      <c r="T137" s="166">
        <f t="shared" ref="T137:T145" si="8">S137*H137</f>
        <v>0</v>
      </c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R137" s="167" t="s">
        <v>144</v>
      </c>
      <c r="AT137" s="167" t="s">
        <v>140</v>
      </c>
      <c r="AU137" s="167" t="s">
        <v>116</v>
      </c>
      <c r="AY137" s="14" t="s">
        <v>138</v>
      </c>
      <c r="BE137" s="168">
        <f t="shared" ref="BE137:BE145" si="9">IF(N137="základná",J137,0)</f>
        <v>0</v>
      </c>
      <c r="BF137" s="168">
        <f t="shared" ref="BF137:BF145" si="10">IF(N137="znížená",J137,0)</f>
        <v>0</v>
      </c>
      <c r="BG137" s="168">
        <f t="shared" ref="BG137:BG145" si="11">IF(N137="zákl. prenesená",J137,0)</f>
        <v>0</v>
      </c>
      <c r="BH137" s="168">
        <f t="shared" ref="BH137:BH145" si="12">IF(N137="zníž. prenesená",J137,0)</f>
        <v>0</v>
      </c>
      <c r="BI137" s="168">
        <f t="shared" ref="BI137:BI145" si="13">IF(N137="nulová",J137,0)</f>
        <v>0</v>
      </c>
      <c r="BJ137" s="14" t="s">
        <v>116</v>
      </c>
      <c r="BK137" s="169">
        <f t="shared" ref="BK137:BK145" si="14">ROUND(I137*H137,3)</f>
        <v>0</v>
      </c>
      <c r="BL137" s="14" t="s">
        <v>144</v>
      </c>
      <c r="BM137" s="167" t="s">
        <v>145</v>
      </c>
    </row>
    <row r="138" spans="1:65" s="2" customFormat="1" ht="21.75" customHeight="1">
      <c r="A138" s="29"/>
      <c r="B138" s="121"/>
      <c r="C138" s="156" t="s">
        <v>116</v>
      </c>
      <c r="D138" s="156" t="s">
        <v>140</v>
      </c>
      <c r="E138" s="157" t="s">
        <v>146</v>
      </c>
      <c r="F138" s="158" t="s">
        <v>147</v>
      </c>
      <c r="G138" s="159" t="s">
        <v>143</v>
      </c>
      <c r="H138" s="160">
        <v>210</v>
      </c>
      <c r="I138" s="161"/>
      <c r="J138" s="160">
        <f t="shared" si="5"/>
        <v>0</v>
      </c>
      <c r="K138" s="162"/>
      <c r="L138" s="30"/>
      <c r="M138" s="163" t="s">
        <v>1</v>
      </c>
      <c r="N138" s="164" t="s">
        <v>39</v>
      </c>
      <c r="O138" s="55"/>
      <c r="P138" s="165">
        <f t="shared" si="6"/>
        <v>0</v>
      </c>
      <c r="Q138" s="165">
        <v>0</v>
      </c>
      <c r="R138" s="165">
        <f t="shared" si="7"/>
        <v>0</v>
      </c>
      <c r="S138" s="165">
        <v>0</v>
      </c>
      <c r="T138" s="166">
        <f t="shared" si="8"/>
        <v>0</v>
      </c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R138" s="167" t="s">
        <v>144</v>
      </c>
      <c r="AT138" s="167" t="s">
        <v>140</v>
      </c>
      <c r="AU138" s="167" t="s">
        <v>116</v>
      </c>
      <c r="AY138" s="14" t="s">
        <v>138</v>
      </c>
      <c r="BE138" s="168">
        <f t="shared" si="9"/>
        <v>0</v>
      </c>
      <c r="BF138" s="168">
        <f t="shared" si="10"/>
        <v>0</v>
      </c>
      <c r="BG138" s="168">
        <f t="shared" si="11"/>
        <v>0</v>
      </c>
      <c r="BH138" s="168">
        <f t="shared" si="12"/>
        <v>0</v>
      </c>
      <c r="BI138" s="168">
        <f t="shared" si="13"/>
        <v>0</v>
      </c>
      <c r="BJ138" s="14" t="s">
        <v>116</v>
      </c>
      <c r="BK138" s="169">
        <f t="shared" si="14"/>
        <v>0</v>
      </c>
      <c r="BL138" s="14" t="s">
        <v>144</v>
      </c>
      <c r="BM138" s="167" t="s">
        <v>148</v>
      </c>
    </row>
    <row r="139" spans="1:65" s="2" customFormat="1" ht="21.75" customHeight="1">
      <c r="A139" s="29"/>
      <c r="B139" s="121"/>
      <c r="C139" s="156" t="s">
        <v>149</v>
      </c>
      <c r="D139" s="156" t="s">
        <v>140</v>
      </c>
      <c r="E139" s="157" t="s">
        <v>150</v>
      </c>
      <c r="F139" s="158" t="s">
        <v>151</v>
      </c>
      <c r="G139" s="159" t="s">
        <v>152</v>
      </c>
      <c r="H139" s="160">
        <v>145.91</v>
      </c>
      <c r="I139" s="161"/>
      <c r="J139" s="160">
        <f t="shared" si="5"/>
        <v>0</v>
      </c>
      <c r="K139" s="162"/>
      <c r="L139" s="30"/>
      <c r="M139" s="163" t="s">
        <v>1</v>
      </c>
      <c r="N139" s="164" t="s">
        <v>39</v>
      </c>
      <c r="O139" s="55"/>
      <c r="P139" s="165">
        <f t="shared" si="6"/>
        <v>0</v>
      </c>
      <c r="Q139" s="165">
        <v>0</v>
      </c>
      <c r="R139" s="165">
        <f t="shared" si="7"/>
        <v>0</v>
      </c>
      <c r="S139" s="165">
        <v>0</v>
      </c>
      <c r="T139" s="166">
        <f t="shared" si="8"/>
        <v>0</v>
      </c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R139" s="167" t="s">
        <v>144</v>
      </c>
      <c r="AT139" s="167" t="s">
        <v>140</v>
      </c>
      <c r="AU139" s="167" t="s">
        <v>116</v>
      </c>
      <c r="AY139" s="14" t="s">
        <v>138</v>
      </c>
      <c r="BE139" s="168">
        <f t="shared" si="9"/>
        <v>0</v>
      </c>
      <c r="BF139" s="168">
        <f t="shared" si="10"/>
        <v>0</v>
      </c>
      <c r="BG139" s="168">
        <f t="shared" si="11"/>
        <v>0</v>
      </c>
      <c r="BH139" s="168">
        <f t="shared" si="12"/>
        <v>0</v>
      </c>
      <c r="BI139" s="168">
        <f t="shared" si="13"/>
        <v>0</v>
      </c>
      <c r="BJ139" s="14" t="s">
        <v>116</v>
      </c>
      <c r="BK139" s="169">
        <f t="shared" si="14"/>
        <v>0</v>
      </c>
      <c r="BL139" s="14" t="s">
        <v>144</v>
      </c>
      <c r="BM139" s="167" t="s">
        <v>153</v>
      </c>
    </row>
    <row r="140" spans="1:65" s="2" customFormat="1" ht="16.5" customHeight="1">
      <c r="A140" s="29"/>
      <c r="B140" s="121"/>
      <c r="C140" s="156" t="s">
        <v>144</v>
      </c>
      <c r="D140" s="156" t="s">
        <v>140</v>
      </c>
      <c r="E140" s="157" t="s">
        <v>257</v>
      </c>
      <c r="F140" s="158" t="s">
        <v>258</v>
      </c>
      <c r="G140" s="159" t="s">
        <v>143</v>
      </c>
      <c r="H140" s="160">
        <v>6</v>
      </c>
      <c r="I140" s="161"/>
      <c r="J140" s="160">
        <f t="shared" si="5"/>
        <v>0</v>
      </c>
      <c r="K140" s="162"/>
      <c r="L140" s="30"/>
      <c r="M140" s="163" t="s">
        <v>1</v>
      </c>
      <c r="N140" s="164" t="s">
        <v>39</v>
      </c>
      <c r="O140" s="55"/>
      <c r="P140" s="165">
        <f t="shared" si="6"/>
        <v>0</v>
      </c>
      <c r="Q140" s="165">
        <v>0</v>
      </c>
      <c r="R140" s="165">
        <f t="shared" si="7"/>
        <v>0</v>
      </c>
      <c r="S140" s="165">
        <v>0</v>
      </c>
      <c r="T140" s="166">
        <f t="shared" si="8"/>
        <v>0</v>
      </c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R140" s="167" t="s">
        <v>144</v>
      </c>
      <c r="AT140" s="167" t="s">
        <v>140</v>
      </c>
      <c r="AU140" s="167" t="s">
        <v>116</v>
      </c>
      <c r="AY140" s="14" t="s">
        <v>138</v>
      </c>
      <c r="BE140" s="168">
        <f t="shared" si="9"/>
        <v>0</v>
      </c>
      <c r="BF140" s="168">
        <f t="shared" si="10"/>
        <v>0</v>
      </c>
      <c r="BG140" s="168">
        <f t="shared" si="11"/>
        <v>0</v>
      </c>
      <c r="BH140" s="168">
        <f t="shared" si="12"/>
        <v>0</v>
      </c>
      <c r="BI140" s="168">
        <f t="shared" si="13"/>
        <v>0</v>
      </c>
      <c r="BJ140" s="14" t="s">
        <v>116</v>
      </c>
      <c r="BK140" s="169">
        <f t="shared" si="14"/>
        <v>0</v>
      </c>
      <c r="BL140" s="14" t="s">
        <v>144</v>
      </c>
      <c r="BM140" s="167" t="s">
        <v>259</v>
      </c>
    </row>
    <row r="141" spans="1:65" s="2" customFormat="1" ht="21.75" customHeight="1">
      <c r="A141" s="29"/>
      <c r="B141" s="121"/>
      <c r="C141" s="156" t="s">
        <v>157</v>
      </c>
      <c r="D141" s="156" t="s">
        <v>140</v>
      </c>
      <c r="E141" s="157" t="s">
        <v>260</v>
      </c>
      <c r="F141" s="158" t="s">
        <v>261</v>
      </c>
      <c r="G141" s="159" t="s">
        <v>143</v>
      </c>
      <c r="H141" s="160">
        <v>6</v>
      </c>
      <c r="I141" s="161"/>
      <c r="J141" s="160">
        <f t="shared" si="5"/>
        <v>0</v>
      </c>
      <c r="K141" s="162"/>
      <c r="L141" s="30"/>
      <c r="M141" s="163" t="s">
        <v>1</v>
      </c>
      <c r="N141" s="164" t="s">
        <v>39</v>
      </c>
      <c r="O141" s="55"/>
      <c r="P141" s="165">
        <f t="shared" si="6"/>
        <v>0</v>
      </c>
      <c r="Q141" s="165">
        <v>0</v>
      </c>
      <c r="R141" s="165">
        <f t="shared" si="7"/>
        <v>0</v>
      </c>
      <c r="S141" s="165">
        <v>0</v>
      </c>
      <c r="T141" s="166">
        <f t="shared" si="8"/>
        <v>0</v>
      </c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R141" s="167" t="s">
        <v>144</v>
      </c>
      <c r="AT141" s="167" t="s">
        <v>140</v>
      </c>
      <c r="AU141" s="167" t="s">
        <v>116</v>
      </c>
      <c r="AY141" s="14" t="s">
        <v>138</v>
      </c>
      <c r="BE141" s="168">
        <f t="shared" si="9"/>
        <v>0</v>
      </c>
      <c r="BF141" s="168">
        <f t="shared" si="10"/>
        <v>0</v>
      </c>
      <c r="BG141" s="168">
        <f t="shared" si="11"/>
        <v>0</v>
      </c>
      <c r="BH141" s="168">
        <f t="shared" si="12"/>
        <v>0</v>
      </c>
      <c r="BI141" s="168">
        <f t="shared" si="13"/>
        <v>0</v>
      </c>
      <c r="BJ141" s="14" t="s">
        <v>116</v>
      </c>
      <c r="BK141" s="169">
        <f t="shared" si="14"/>
        <v>0</v>
      </c>
      <c r="BL141" s="14" t="s">
        <v>144</v>
      </c>
      <c r="BM141" s="167" t="s">
        <v>262</v>
      </c>
    </row>
    <row r="142" spans="1:65" s="2" customFormat="1" ht="33" customHeight="1">
      <c r="A142" s="29"/>
      <c r="B142" s="121"/>
      <c r="C142" s="156" t="s">
        <v>161</v>
      </c>
      <c r="D142" s="156" t="s">
        <v>140</v>
      </c>
      <c r="E142" s="157" t="s">
        <v>154</v>
      </c>
      <c r="F142" s="158" t="s">
        <v>155</v>
      </c>
      <c r="G142" s="159" t="s">
        <v>143</v>
      </c>
      <c r="H142" s="160">
        <v>210</v>
      </c>
      <c r="I142" s="161"/>
      <c r="J142" s="160">
        <f t="shared" si="5"/>
        <v>0</v>
      </c>
      <c r="K142" s="162"/>
      <c r="L142" s="30"/>
      <c r="M142" s="163" t="s">
        <v>1</v>
      </c>
      <c r="N142" s="164" t="s">
        <v>39</v>
      </c>
      <c r="O142" s="55"/>
      <c r="P142" s="165">
        <f t="shared" si="6"/>
        <v>0</v>
      </c>
      <c r="Q142" s="165">
        <v>0</v>
      </c>
      <c r="R142" s="165">
        <f t="shared" si="7"/>
        <v>0</v>
      </c>
      <c r="S142" s="165">
        <v>0</v>
      </c>
      <c r="T142" s="166">
        <f t="shared" si="8"/>
        <v>0</v>
      </c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R142" s="167" t="s">
        <v>144</v>
      </c>
      <c r="AT142" s="167" t="s">
        <v>140</v>
      </c>
      <c r="AU142" s="167" t="s">
        <v>116</v>
      </c>
      <c r="AY142" s="14" t="s">
        <v>138</v>
      </c>
      <c r="BE142" s="168">
        <f t="shared" si="9"/>
        <v>0</v>
      </c>
      <c r="BF142" s="168">
        <f t="shared" si="10"/>
        <v>0</v>
      </c>
      <c r="BG142" s="168">
        <f t="shared" si="11"/>
        <v>0</v>
      </c>
      <c r="BH142" s="168">
        <f t="shared" si="12"/>
        <v>0</v>
      </c>
      <c r="BI142" s="168">
        <f t="shared" si="13"/>
        <v>0</v>
      </c>
      <c r="BJ142" s="14" t="s">
        <v>116</v>
      </c>
      <c r="BK142" s="169">
        <f t="shared" si="14"/>
        <v>0</v>
      </c>
      <c r="BL142" s="14" t="s">
        <v>144</v>
      </c>
      <c r="BM142" s="167" t="s">
        <v>263</v>
      </c>
    </row>
    <row r="143" spans="1:65" s="2" customFormat="1" ht="21.75" customHeight="1">
      <c r="A143" s="29"/>
      <c r="B143" s="121"/>
      <c r="C143" s="156" t="s">
        <v>166</v>
      </c>
      <c r="D143" s="156" t="s">
        <v>140</v>
      </c>
      <c r="E143" s="157" t="s">
        <v>158</v>
      </c>
      <c r="F143" s="158" t="s">
        <v>159</v>
      </c>
      <c r="G143" s="159" t="s">
        <v>152</v>
      </c>
      <c r="H143" s="160">
        <v>145.91</v>
      </c>
      <c r="I143" s="161"/>
      <c r="J143" s="160">
        <f t="shared" si="5"/>
        <v>0</v>
      </c>
      <c r="K143" s="162"/>
      <c r="L143" s="30"/>
      <c r="M143" s="163" t="s">
        <v>1</v>
      </c>
      <c r="N143" s="164" t="s">
        <v>39</v>
      </c>
      <c r="O143" s="55"/>
      <c r="P143" s="165">
        <f t="shared" si="6"/>
        <v>0</v>
      </c>
      <c r="Q143" s="165">
        <v>0</v>
      </c>
      <c r="R143" s="165">
        <f t="shared" si="7"/>
        <v>0</v>
      </c>
      <c r="S143" s="165">
        <v>0</v>
      </c>
      <c r="T143" s="166">
        <f t="shared" si="8"/>
        <v>0</v>
      </c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R143" s="167" t="s">
        <v>144</v>
      </c>
      <c r="AT143" s="167" t="s">
        <v>140</v>
      </c>
      <c r="AU143" s="167" t="s">
        <v>116</v>
      </c>
      <c r="AY143" s="14" t="s">
        <v>138</v>
      </c>
      <c r="BE143" s="168">
        <f t="shared" si="9"/>
        <v>0</v>
      </c>
      <c r="BF143" s="168">
        <f t="shared" si="10"/>
        <v>0</v>
      </c>
      <c r="BG143" s="168">
        <f t="shared" si="11"/>
        <v>0</v>
      </c>
      <c r="BH143" s="168">
        <f t="shared" si="12"/>
        <v>0</v>
      </c>
      <c r="BI143" s="168">
        <f t="shared" si="13"/>
        <v>0</v>
      </c>
      <c r="BJ143" s="14" t="s">
        <v>116</v>
      </c>
      <c r="BK143" s="169">
        <f t="shared" si="14"/>
        <v>0</v>
      </c>
      <c r="BL143" s="14" t="s">
        <v>144</v>
      </c>
      <c r="BM143" s="167" t="s">
        <v>160</v>
      </c>
    </row>
    <row r="144" spans="1:65" s="2" customFormat="1" ht="21.75" customHeight="1">
      <c r="A144" s="29"/>
      <c r="B144" s="121"/>
      <c r="C144" s="156" t="s">
        <v>171</v>
      </c>
      <c r="D144" s="156" t="s">
        <v>140</v>
      </c>
      <c r="E144" s="157" t="s">
        <v>162</v>
      </c>
      <c r="F144" s="158" t="s">
        <v>163</v>
      </c>
      <c r="G144" s="159" t="s">
        <v>164</v>
      </c>
      <c r="H144" s="160">
        <v>600</v>
      </c>
      <c r="I144" s="161"/>
      <c r="J144" s="160">
        <f t="shared" si="5"/>
        <v>0</v>
      </c>
      <c r="K144" s="162"/>
      <c r="L144" s="30"/>
      <c r="M144" s="163" t="s">
        <v>1</v>
      </c>
      <c r="N144" s="164" t="s">
        <v>39</v>
      </c>
      <c r="O144" s="55"/>
      <c r="P144" s="165">
        <f t="shared" si="6"/>
        <v>0</v>
      </c>
      <c r="Q144" s="165">
        <v>0</v>
      </c>
      <c r="R144" s="165">
        <f t="shared" si="7"/>
        <v>0</v>
      </c>
      <c r="S144" s="165">
        <v>0</v>
      </c>
      <c r="T144" s="166">
        <f t="shared" si="8"/>
        <v>0</v>
      </c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R144" s="167" t="s">
        <v>144</v>
      </c>
      <c r="AT144" s="167" t="s">
        <v>140</v>
      </c>
      <c r="AU144" s="167" t="s">
        <v>116</v>
      </c>
      <c r="AY144" s="14" t="s">
        <v>138</v>
      </c>
      <c r="BE144" s="168">
        <f t="shared" si="9"/>
        <v>0</v>
      </c>
      <c r="BF144" s="168">
        <f t="shared" si="10"/>
        <v>0</v>
      </c>
      <c r="BG144" s="168">
        <f t="shared" si="11"/>
        <v>0</v>
      </c>
      <c r="BH144" s="168">
        <f t="shared" si="12"/>
        <v>0</v>
      </c>
      <c r="BI144" s="168">
        <f t="shared" si="13"/>
        <v>0</v>
      </c>
      <c r="BJ144" s="14" t="s">
        <v>116</v>
      </c>
      <c r="BK144" s="169">
        <f t="shared" si="14"/>
        <v>0</v>
      </c>
      <c r="BL144" s="14" t="s">
        <v>144</v>
      </c>
      <c r="BM144" s="167" t="s">
        <v>165</v>
      </c>
    </row>
    <row r="145" spans="1:65" s="2" customFormat="1" ht="21.75" customHeight="1">
      <c r="A145" s="29"/>
      <c r="B145" s="121"/>
      <c r="C145" s="156" t="s">
        <v>175</v>
      </c>
      <c r="D145" s="156" t="s">
        <v>140</v>
      </c>
      <c r="E145" s="157" t="s">
        <v>167</v>
      </c>
      <c r="F145" s="158" t="s">
        <v>168</v>
      </c>
      <c r="G145" s="159" t="s">
        <v>164</v>
      </c>
      <c r="H145" s="160">
        <v>600</v>
      </c>
      <c r="I145" s="161"/>
      <c r="J145" s="160">
        <f t="shared" si="5"/>
        <v>0</v>
      </c>
      <c r="K145" s="162"/>
      <c r="L145" s="30"/>
      <c r="M145" s="163" t="s">
        <v>1</v>
      </c>
      <c r="N145" s="164" t="s">
        <v>39</v>
      </c>
      <c r="O145" s="55"/>
      <c r="P145" s="165">
        <f t="shared" si="6"/>
        <v>0</v>
      </c>
      <c r="Q145" s="165">
        <v>0</v>
      </c>
      <c r="R145" s="165">
        <f t="shared" si="7"/>
        <v>0</v>
      </c>
      <c r="S145" s="165">
        <v>0</v>
      </c>
      <c r="T145" s="166">
        <f t="shared" si="8"/>
        <v>0</v>
      </c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R145" s="167" t="s">
        <v>144</v>
      </c>
      <c r="AT145" s="167" t="s">
        <v>140</v>
      </c>
      <c r="AU145" s="167" t="s">
        <v>116</v>
      </c>
      <c r="AY145" s="14" t="s">
        <v>138</v>
      </c>
      <c r="BE145" s="168">
        <f t="shared" si="9"/>
        <v>0</v>
      </c>
      <c r="BF145" s="168">
        <f t="shared" si="10"/>
        <v>0</v>
      </c>
      <c r="BG145" s="168">
        <f t="shared" si="11"/>
        <v>0</v>
      </c>
      <c r="BH145" s="168">
        <f t="shared" si="12"/>
        <v>0</v>
      </c>
      <c r="BI145" s="168">
        <f t="shared" si="13"/>
        <v>0</v>
      </c>
      <c r="BJ145" s="14" t="s">
        <v>116</v>
      </c>
      <c r="BK145" s="169">
        <f t="shared" si="14"/>
        <v>0</v>
      </c>
      <c r="BL145" s="14" t="s">
        <v>144</v>
      </c>
      <c r="BM145" s="167" t="s">
        <v>169</v>
      </c>
    </row>
    <row r="146" spans="1:65" s="12" customFormat="1" ht="22.9" customHeight="1">
      <c r="B146" s="143"/>
      <c r="D146" s="144" t="s">
        <v>72</v>
      </c>
      <c r="E146" s="154" t="s">
        <v>116</v>
      </c>
      <c r="F146" s="154" t="s">
        <v>170</v>
      </c>
      <c r="I146" s="146"/>
      <c r="J146" s="155">
        <f>BK146</f>
        <v>0</v>
      </c>
      <c r="L146" s="143"/>
      <c r="M146" s="148"/>
      <c r="N146" s="149"/>
      <c r="O146" s="149"/>
      <c r="P146" s="150">
        <f>SUM(P147:P148)</f>
        <v>0</v>
      </c>
      <c r="Q146" s="149"/>
      <c r="R146" s="150">
        <f>SUM(R147:R148)</f>
        <v>9.8746000000000007E-3</v>
      </c>
      <c r="S146" s="149"/>
      <c r="T146" s="151">
        <f>SUM(T147:T148)</f>
        <v>0</v>
      </c>
      <c r="AR146" s="144" t="s">
        <v>81</v>
      </c>
      <c r="AT146" s="152" t="s">
        <v>72</v>
      </c>
      <c r="AU146" s="152" t="s">
        <v>81</v>
      </c>
      <c r="AY146" s="144" t="s">
        <v>138</v>
      </c>
      <c r="BK146" s="153">
        <f>SUM(BK147:BK148)</f>
        <v>0</v>
      </c>
    </row>
    <row r="147" spans="1:65" s="2" customFormat="1" ht="21.75" customHeight="1">
      <c r="A147" s="29"/>
      <c r="B147" s="121"/>
      <c r="C147" s="156" t="s">
        <v>180</v>
      </c>
      <c r="D147" s="156" t="s">
        <v>140</v>
      </c>
      <c r="E147" s="157" t="s">
        <v>172</v>
      </c>
      <c r="F147" s="158" t="s">
        <v>173</v>
      </c>
      <c r="G147" s="159" t="s">
        <v>152</v>
      </c>
      <c r="H147" s="160">
        <v>117.91</v>
      </c>
      <c r="I147" s="161"/>
      <c r="J147" s="160">
        <f>ROUND(I147*H147,3)</f>
        <v>0</v>
      </c>
      <c r="K147" s="162"/>
      <c r="L147" s="30"/>
      <c r="M147" s="163" t="s">
        <v>1</v>
      </c>
      <c r="N147" s="164" t="s">
        <v>39</v>
      </c>
      <c r="O147" s="55"/>
      <c r="P147" s="165">
        <f>O147*H147</f>
        <v>0</v>
      </c>
      <c r="Q147" s="165">
        <v>6.0000000000000002E-5</v>
      </c>
      <c r="R147" s="165">
        <f>Q147*H147</f>
        <v>7.0746000000000003E-3</v>
      </c>
      <c r="S147" s="165">
        <v>0</v>
      </c>
      <c r="T147" s="166">
        <f>S147*H147</f>
        <v>0</v>
      </c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R147" s="167" t="s">
        <v>144</v>
      </c>
      <c r="AT147" s="167" t="s">
        <v>140</v>
      </c>
      <c r="AU147" s="167" t="s">
        <v>116</v>
      </c>
      <c r="AY147" s="14" t="s">
        <v>138</v>
      </c>
      <c r="BE147" s="168">
        <f>IF(N147="základná",J147,0)</f>
        <v>0</v>
      </c>
      <c r="BF147" s="168">
        <f>IF(N147="znížená",J147,0)</f>
        <v>0</v>
      </c>
      <c r="BG147" s="168">
        <f>IF(N147="zákl. prenesená",J147,0)</f>
        <v>0</v>
      </c>
      <c r="BH147" s="168">
        <f>IF(N147="zníž. prenesená",J147,0)</f>
        <v>0</v>
      </c>
      <c r="BI147" s="168">
        <f>IF(N147="nulová",J147,0)</f>
        <v>0</v>
      </c>
      <c r="BJ147" s="14" t="s">
        <v>116</v>
      </c>
      <c r="BK147" s="169">
        <f>ROUND(I147*H147,3)</f>
        <v>0</v>
      </c>
      <c r="BL147" s="14" t="s">
        <v>144</v>
      </c>
      <c r="BM147" s="167" t="s">
        <v>174</v>
      </c>
    </row>
    <row r="148" spans="1:65" s="2" customFormat="1" ht="21.75" customHeight="1">
      <c r="A148" s="29"/>
      <c r="B148" s="121"/>
      <c r="C148" s="156" t="s">
        <v>185</v>
      </c>
      <c r="D148" s="156" t="s">
        <v>140</v>
      </c>
      <c r="E148" s="157" t="s">
        <v>176</v>
      </c>
      <c r="F148" s="158" t="s">
        <v>177</v>
      </c>
      <c r="G148" s="159" t="s">
        <v>152</v>
      </c>
      <c r="H148" s="160">
        <v>28</v>
      </c>
      <c r="I148" s="161"/>
      <c r="J148" s="160">
        <f>ROUND(I148*H148,3)</f>
        <v>0</v>
      </c>
      <c r="K148" s="162"/>
      <c r="L148" s="30"/>
      <c r="M148" s="163" t="s">
        <v>1</v>
      </c>
      <c r="N148" s="164" t="s">
        <v>39</v>
      </c>
      <c r="O148" s="55"/>
      <c r="P148" s="165">
        <f>O148*H148</f>
        <v>0</v>
      </c>
      <c r="Q148" s="165">
        <v>1E-4</v>
      </c>
      <c r="R148" s="165">
        <f>Q148*H148</f>
        <v>2.8E-3</v>
      </c>
      <c r="S148" s="165">
        <v>0</v>
      </c>
      <c r="T148" s="166">
        <f>S148*H148</f>
        <v>0</v>
      </c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R148" s="167" t="s">
        <v>144</v>
      </c>
      <c r="AT148" s="167" t="s">
        <v>140</v>
      </c>
      <c r="AU148" s="167" t="s">
        <v>116</v>
      </c>
      <c r="AY148" s="14" t="s">
        <v>138</v>
      </c>
      <c r="BE148" s="168">
        <f>IF(N148="základná",J148,0)</f>
        <v>0</v>
      </c>
      <c r="BF148" s="168">
        <f>IF(N148="znížená",J148,0)</f>
        <v>0</v>
      </c>
      <c r="BG148" s="168">
        <f>IF(N148="zákl. prenesená",J148,0)</f>
        <v>0</v>
      </c>
      <c r="BH148" s="168">
        <f>IF(N148="zníž. prenesená",J148,0)</f>
        <v>0</v>
      </c>
      <c r="BI148" s="168">
        <f>IF(N148="nulová",J148,0)</f>
        <v>0</v>
      </c>
      <c r="BJ148" s="14" t="s">
        <v>116</v>
      </c>
      <c r="BK148" s="169">
        <f>ROUND(I148*H148,3)</f>
        <v>0</v>
      </c>
      <c r="BL148" s="14" t="s">
        <v>144</v>
      </c>
      <c r="BM148" s="167" t="s">
        <v>178</v>
      </c>
    </row>
    <row r="149" spans="1:65" s="12" customFormat="1" ht="22.9" customHeight="1">
      <c r="B149" s="143"/>
      <c r="D149" s="144" t="s">
        <v>72</v>
      </c>
      <c r="E149" s="154" t="s">
        <v>144</v>
      </c>
      <c r="F149" s="154" t="s">
        <v>179</v>
      </c>
      <c r="I149" s="146"/>
      <c r="J149" s="155">
        <f>BK149</f>
        <v>0</v>
      </c>
      <c r="L149" s="143"/>
      <c r="M149" s="148"/>
      <c r="N149" s="149"/>
      <c r="O149" s="149"/>
      <c r="P149" s="150">
        <f>P150</f>
        <v>0</v>
      </c>
      <c r="Q149" s="149"/>
      <c r="R149" s="150">
        <f>R150</f>
        <v>12.4096455</v>
      </c>
      <c r="S149" s="149"/>
      <c r="T149" s="151">
        <f>T150</f>
        <v>0</v>
      </c>
      <c r="AR149" s="144" t="s">
        <v>81</v>
      </c>
      <c r="AT149" s="152" t="s">
        <v>72</v>
      </c>
      <c r="AU149" s="152" t="s">
        <v>81</v>
      </c>
      <c r="AY149" s="144" t="s">
        <v>138</v>
      </c>
      <c r="BK149" s="153">
        <f>BK150</f>
        <v>0</v>
      </c>
    </row>
    <row r="150" spans="1:65" s="2" customFormat="1" ht="21.75" customHeight="1">
      <c r="A150" s="29"/>
      <c r="B150" s="121"/>
      <c r="C150" s="156" t="s">
        <v>189</v>
      </c>
      <c r="D150" s="156" t="s">
        <v>140</v>
      </c>
      <c r="E150" s="157" t="s">
        <v>181</v>
      </c>
      <c r="F150" s="158" t="s">
        <v>182</v>
      </c>
      <c r="G150" s="159" t="s">
        <v>152</v>
      </c>
      <c r="H150" s="160">
        <v>145.91</v>
      </c>
      <c r="I150" s="161"/>
      <c r="J150" s="160">
        <f>ROUND(I150*H150,3)</f>
        <v>0</v>
      </c>
      <c r="K150" s="162"/>
      <c r="L150" s="30"/>
      <c r="M150" s="163" t="s">
        <v>1</v>
      </c>
      <c r="N150" s="164" t="s">
        <v>39</v>
      </c>
      <c r="O150" s="55"/>
      <c r="P150" s="165">
        <f>O150*H150</f>
        <v>0</v>
      </c>
      <c r="Q150" s="165">
        <v>8.5050000000000001E-2</v>
      </c>
      <c r="R150" s="165">
        <f>Q150*H150</f>
        <v>12.4096455</v>
      </c>
      <c r="S150" s="165">
        <v>0</v>
      </c>
      <c r="T150" s="166">
        <f>S150*H150</f>
        <v>0</v>
      </c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R150" s="167" t="s">
        <v>144</v>
      </c>
      <c r="AT150" s="167" t="s">
        <v>140</v>
      </c>
      <c r="AU150" s="167" t="s">
        <v>116</v>
      </c>
      <c r="AY150" s="14" t="s">
        <v>138</v>
      </c>
      <c r="BE150" s="168">
        <f>IF(N150="základná",J150,0)</f>
        <v>0</v>
      </c>
      <c r="BF150" s="168">
        <f>IF(N150="znížená",J150,0)</f>
        <v>0</v>
      </c>
      <c r="BG150" s="168">
        <f>IF(N150="zákl. prenesená",J150,0)</f>
        <v>0</v>
      </c>
      <c r="BH150" s="168">
        <f>IF(N150="zníž. prenesená",J150,0)</f>
        <v>0</v>
      </c>
      <c r="BI150" s="168">
        <f>IF(N150="nulová",J150,0)</f>
        <v>0</v>
      </c>
      <c r="BJ150" s="14" t="s">
        <v>116</v>
      </c>
      <c r="BK150" s="169">
        <f>ROUND(I150*H150,3)</f>
        <v>0</v>
      </c>
      <c r="BL150" s="14" t="s">
        <v>144</v>
      </c>
      <c r="BM150" s="167" t="s">
        <v>183</v>
      </c>
    </row>
    <row r="151" spans="1:65" s="12" customFormat="1" ht="22.9" customHeight="1">
      <c r="B151" s="143"/>
      <c r="D151" s="144" t="s">
        <v>72</v>
      </c>
      <c r="E151" s="154" t="s">
        <v>157</v>
      </c>
      <c r="F151" s="154" t="s">
        <v>184</v>
      </c>
      <c r="I151" s="146"/>
      <c r="J151" s="155">
        <f>BK151</f>
        <v>0</v>
      </c>
      <c r="L151" s="143"/>
      <c r="M151" s="148"/>
      <c r="N151" s="149"/>
      <c r="O151" s="149"/>
      <c r="P151" s="150">
        <f>SUM(P152:P155)</f>
        <v>0</v>
      </c>
      <c r="Q151" s="149"/>
      <c r="R151" s="150">
        <f>SUM(R152:R155)</f>
        <v>241.32</v>
      </c>
      <c r="S151" s="149"/>
      <c r="T151" s="151">
        <f>SUM(T152:T155)</f>
        <v>0</v>
      </c>
      <c r="AR151" s="144" t="s">
        <v>81</v>
      </c>
      <c r="AT151" s="152" t="s">
        <v>72</v>
      </c>
      <c r="AU151" s="152" t="s">
        <v>81</v>
      </c>
      <c r="AY151" s="144" t="s">
        <v>138</v>
      </c>
      <c r="BK151" s="153">
        <f>SUM(BK152:BK155)</f>
        <v>0</v>
      </c>
    </row>
    <row r="152" spans="1:65" s="2" customFormat="1" ht="21.75" customHeight="1">
      <c r="A152" s="29"/>
      <c r="B152" s="121"/>
      <c r="C152" s="156" t="s">
        <v>195</v>
      </c>
      <c r="D152" s="156" t="s">
        <v>140</v>
      </c>
      <c r="E152" s="157" t="s">
        <v>186</v>
      </c>
      <c r="F152" s="158" t="s">
        <v>187</v>
      </c>
      <c r="G152" s="159" t="s">
        <v>164</v>
      </c>
      <c r="H152" s="160">
        <v>600</v>
      </c>
      <c r="I152" s="161"/>
      <c r="J152" s="160">
        <f>ROUND(I152*H152,3)</f>
        <v>0</v>
      </c>
      <c r="K152" s="162"/>
      <c r="L152" s="30"/>
      <c r="M152" s="163" t="s">
        <v>1</v>
      </c>
      <c r="N152" s="164" t="s">
        <v>39</v>
      </c>
      <c r="O152" s="55"/>
      <c r="P152" s="165">
        <f>O152*H152</f>
        <v>0</v>
      </c>
      <c r="Q152" s="165">
        <v>0</v>
      </c>
      <c r="R152" s="165">
        <f>Q152*H152</f>
        <v>0</v>
      </c>
      <c r="S152" s="165">
        <v>0</v>
      </c>
      <c r="T152" s="166">
        <f>S152*H152</f>
        <v>0</v>
      </c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R152" s="167" t="s">
        <v>144</v>
      </c>
      <c r="AT152" s="167" t="s">
        <v>140</v>
      </c>
      <c r="AU152" s="167" t="s">
        <v>116</v>
      </c>
      <c r="AY152" s="14" t="s">
        <v>138</v>
      </c>
      <c r="BE152" s="168">
        <f>IF(N152="základná",J152,0)</f>
        <v>0</v>
      </c>
      <c r="BF152" s="168">
        <f>IF(N152="znížená",J152,0)</f>
        <v>0</v>
      </c>
      <c r="BG152" s="168">
        <f>IF(N152="zákl. prenesená",J152,0)</f>
        <v>0</v>
      </c>
      <c r="BH152" s="168">
        <f>IF(N152="zníž. prenesená",J152,0)</f>
        <v>0</v>
      </c>
      <c r="BI152" s="168">
        <f>IF(N152="nulová",J152,0)</f>
        <v>0</v>
      </c>
      <c r="BJ152" s="14" t="s">
        <v>116</v>
      </c>
      <c r="BK152" s="169">
        <f>ROUND(I152*H152,3)</f>
        <v>0</v>
      </c>
      <c r="BL152" s="14" t="s">
        <v>144</v>
      </c>
      <c r="BM152" s="167" t="s">
        <v>188</v>
      </c>
    </row>
    <row r="153" spans="1:65" s="2" customFormat="1" ht="21.75" customHeight="1">
      <c r="A153" s="29"/>
      <c r="B153" s="121"/>
      <c r="C153" s="170" t="s">
        <v>199</v>
      </c>
      <c r="D153" s="170" t="s">
        <v>190</v>
      </c>
      <c r="E153" s="171" t="s">
        <v>191</v>
      </c>
      <c r="F153" s="172" t="s">
        <v>192</v>
      </c>
      <c r="G153" s="173" t="s">
        <v>193</v>
      </c>
      <c r="H153" s="174">
        <v>120</v>
      </c>
      <c r="I153" s="175"/>
      <c r="J153" s="174">
        <f>ROUND(I153*H153,3)</f>
        <v>0</v>
      </c>
      <c r="K153" s="176"/>
      <c r="L153" s="177"/>
      <c r="M153" s="178" t="s">
        <v>1</v>
      </c>
      <c r="N153" s="179" t="s">
        <v>39</v>
      </c>
      <c r="O153" s="55"/>
      <c r="P153" s="165">
        <f>O153*H153</f>
        <v>0</v>
      </c>
      <c r="Q153" s="165">
        <v>2.5000000000000001E-2</v>
      </c>
      <c r="R153" s="165">
        <f>Q153*H153</f>
        <v>3</v>
      </c>
      <c r="S153" s="165">
        <v>0</v>
      </c>
      <c r="T153" s="166">
        <f>S153*H153</f>
        <v>0</v>
      </c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R153" s="167" t="s">
        <v>171</v>
      </c>
      <c r="AT153" s="167" t="s">
        <v>190</v>
      </c>
      <c r="AU153" s="167" t="s">
        <v>116</v>
      </c>
      <c r="AY153" s="14" t="s">
        <v>138</v>
      </c>
      <c r="BE153" s="168">
        <f>IF(N153="základná",J153,0)</f>
        <v>0</v>
      </c>
      <c r="BF153" s="168">
        <f>IF(N153="znížená",J153,0)</f>
        <v>0</v>
      </c>
      <c r="BG153" s="168">
        <f>IF(N153="zákl. prenesená",J153,0)</f>
        <v>0</v>
      </c>
      <c r="BH153" s="168">
        <f>IF(N153="zníž. prenesená",J153,0)</f>
        <v>0</v>
      </c>
      <c r="BI153" s="168">
        <f>IF(N153="nulová",J153,0)</f>
        <v>0</v>
      </c>
      <c r="BJ153" s="14" t="s">
        <v>116</v>
      </c>
      <c r="BK153" s="169">
        <f>ROUND(I153*H153,3)</f>
        <v>0</v>
      </c>
      <c r="BL153" s="14" t="s">
        <v>144</v>
      </c>
      <c r="BM153" s="167" t="s">
        <v>194</v>
      </c>
    </row>
    <row r="154" spans="1:65" s="2" customFormat="1" ht="33" customHeight="1">
      <c r="A154" s="29"/>
      <c r="B154" s="121"/>
      <c r="C154" s="156" t="s">
        <v>204</v>
      </c>
      <c r="D154" s="156" t="s">
        <v>140</v>
      </c>
      <c r="E154" s="157" t="s">
        <v>196</v>
      </c>
      <c r="F154" s="158" t="s">
        <v>197</v>
      </c>
      <c r="G154" s="159" t="s">
        <v>164</v>
      </c>
      <c r="H154" s="160">
        <v>600</v>
      </c>
      <c r="I154" s="161"/>
      <c r="J154" s="160">
        <f>ROUND(I154*H154,3)</f>
        <v>0</v>
      </c>
      <c r="K154" s="162"/>
      <c r="L154" s="30"/>
      <c r="M154" s="163" t="s">
        <v>1</v>
      </c>
      <c r="N154" s="164" t="s">
        <v>39</v>
      </c>
      <c r="O154" s="55"/>
      <c r="P154" s="165">
        <f>O154*H154</f>
        <v>0</v>
      </c>
      <c r="Q154" s="165">
        <v>0.29899999999999999</v>
      </c>
      <c r="R154" s="165">
        <f>Q154*H154</f>
        <v>179.4</v>
      </c>
      <c r="S154" s="165">
        <v>0</v>
      </c>
      <c r="T154" s="166">
        <f>S154*H154</f>
        <v>0</v>
      </c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R154" s="167" t="s">
        <v>144</v>
      </c>
      <c r="AT154" s="167" t="s">
        <v>140</v>
      </c>
      <c r="AU154" s="167" t="s">
        <v>116</v>
      </c>
      <c r="AY154" s="14" t="s">
        <v>138</v>
      </c>
      <c r="BE154" s="168">
        <f>IF(N154="základná",J154,0)</f>
        <v>0</v>
      </c>
      <c r="BF154" s="168">
        <f>IF(N154="znížená",J154,0)</f>
        <v>0</v>
      </c>
      <c r="BG154" s="168">
        <f>IF(N154="zákl. prenesená",J154,0)</f>
        <v>0</v>
      </c>
      <c r="BH154" s="168">
        <f>IF(N154="zníž. prenesená",J154,0)</f>
        <v>0</v>
      </c>
      <c r="BI154" s="168">
        <f>IF(N154="nulová",J154,0)</f>
        <v>0</v>
      </c>
      <c r="BJ154" s="14" t="s">
        <v>116</v>
      </c>
      <c r="BK154" s="169">
        <f>ROUND(I154*H154,3)</f>
        <v>0</v>
      </c>
      <c r="BL154" s="14" t="s">
        <v>144</v>
      </c>
      <c r="BM154" s="167" t="s">
        <v>198</v>
      </c>
    </row>
    <row r="155" spans="1:65" s="2" customFormat="1" ht="21.75" customHeight="1">
      <c r="A155" s="29"/>
      <c r="B155" s="121"/>
      <c r="C155" s="156" t="s">
        <v>208</v>
      </c>
      <c r="D155" s="156" t="s">
        <v>140</v>
      </c>
      <c r="E155" s="157" t="s">
        <v>200</v>
      </c>
      <c r="F155" s="158" t="s">
        <v>201</v>
      </c>
      <c r="G155" s="159" t="s">
        <v>164</v>
      </c>
      <c r="H155" s="160">
        <v>600</v>
      </c>
      <c r="I155" s="161"/>
      <c r="J155" s="160">
        <f>ROUND(I155*H155,3)</f>
        <v>0</v>
      </c>
      <c r="K155" s="162"/>
      <c r="L155" s="30"/>
      <c r="M155" s="163" t="s">
        <v>1</v>
      </c>
      <c r="N155" s="164" t="s">
        <v>39</v>
      </c>
      <c r="O155" s="55"/>
      <c r="P155" s="165">
        <f>O155*H155</f>
        <v>0</v>
      </c>
      <c r="Q155" s="165">
        <v>9.8199999999999996E-2</v>
      </c>
      <c r="R155" s="165">
        <f>Q155*H155</f>
        <v>58.919999999999995</v>
      </c>
      <c r="S155" s="165">
        <v>0</v>
      </c>
      <c r="T155" s="166">
        <f>S155*H155</f>
        <v>0</v>
      </c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R155" s="167" t="s">
        <v>144</v>
      </c>
      <c r="AT155" s="167" t="s">
        <v>140</v>
      </c>
      <c r="AU155" s="167" t="s">
        <v>116</v>
      </c>
      <c r="AY155" s="14" t="s">
        <v>138</v>
      </c>
      <c r="BE155" s="168">
        <f>IF(N155="základná",J155,0)</f>
        <v>0</v>
      </c>
      <c r="BF155" s="168">
        <f>IF(N155="znížená",J155,0)</f>
        <v>0</v>
      </c>
      <c r="BG155" s="168">
        <f>IF(N155="zákl. prenesená",J155,0)</f>
        <v>0</v>
      </c>
      <c r="BH155" s="168">
        <f>IF(N155="zníž. prenesená",J155,0)</f>
        <v>0</v>
      </c>
      <c r="BI155" s="168">
        <f>IF(N155="nulová",J155,0)</f>
        <v>0</v>
      </c>
      <c r="BJ155" s="14" t="s">
        <v>116</v>
      </c>
      <c r="BK155" s="169">
        <f>ROUND(I155*H155,3)</f>
        <v>0</v>
      </c>
      <c r="BL155" s="14" t="s">
        <v>144</v>
      </c>
      <c r="BM155" s="167" t="s">
        <v>202</v>
      </c>
    </row>
    <row r="156" spans="1:65" s="12" customFormat="1" ht="22.9" customHeight="1">
      <c r="B156" s="143"/>
      <c r="D156" s="144" t="s">
        <v>72</v>
      </c>
      <c r="E156" s="154" t="s">
        <v>171</v>
      </c>
      <c r="F156" s="154" t="s">
        <v>203</v>
      </c>
      <c r="I156" s="146"/>
      <c r="J156" s="155">
        <f>BK156</f>
        <v>0</v>
      </c>
      <c r="L156" s="143"/>
      <c r="M156" s="148"/>
      <c r="N156" s="149"/>
      <c r="O156" s="149"/>
      <c r="P156" s="150">
        <f>SUM(P157:P165)</f>
        <v>0</v>
      </c>
      <c r="Q156" s="149"/>
      <c r="R156" s="150">
        <f>SUM(R157:R165)</f>
        <v>3.0596719999999999</v>
      </c>
      <c r="S156" s="149"/>
      <c r="T156" s="151">
        <f>SUM(T157:T165)</f>
        <v>0</v>
      </c>
      <c r="AR156" s="144" t="s">
        <v>81</v>
      </c>
      <c r="AT156" s="152" t="s">
        <v>72</v>
      </c>
      <c r="AU156" s="152" t="s">
        <v>81</v>
      </c>
      <c r="AY156" s="144" t="s">
        <v>138</v>
      </c>
      <c r="BK156" s="153">
        <f>SUM(BK157:BK165)</f>
        <v>0</v>
      </c>
    </row>
    <row r="157" spans="1:65" s="2" customFormat="1" ht="21.75" customHeight="1">
      <c r="A157" s="29"/>
      <c r="B157" s="121"/>
      <c r="C157" s="156" t="s">
        <v>212</v>
      </c>
      <c r="D157" s="156" t="s">
        <v>140</v>
      </c>
      <c r="E157" s="157" t="s">
        <v>205</v>
      </c>
      <c r="F157" s="158" t="s">
        <v>206</v>
      </c>
      <c r="G157" s="159" t="s">
        <v>152</v>
      </c>
      <c r="H157" s="160">
        <v>117.91</v>
      </c>
      <c r="I157" s="161"/>
      <c r="J157" s="160">
        <f t="shared" ref="J157:J165" si="15">ROUND(I157*H157,3)</f>
        <v>0</v>
      </c>
      <c r="K157" s="162"/>
      <c r="L157" s="30"/>
      <c r="M157" s="163" t="s">
        <v>1</v>
      </c>
      <c r="N157" s="164" t="s">
        <v>39</v>
      </c>
      <c r="O157" s="55"/>
      <c r="P157" s="165">
        <f t="shared" ref="P157:P165" si="16">O157*H157</f>
        <v>0</v>
      </c>
      <c r="Q157" s="165">
        <v>0</v>
      </c>
      <c r="R157" s="165">
        <f t="shared" ref="R157:R165" si="17">Q157*H157</f>
        <v>0</v>
      </c>
      <c r="S157" s="165">
        <v>0</v>
      </c>
      <c r="T157" s="166">
        <f t="shared" ref="T157:T165" si="18">S157*H157</f>
        <v>0</v>
      </c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R157" s="167" t="s">
        <v>144</v>
      </c>
      <c r="AT157" s="167" t="s">
        <v>140</v>
      </c>
      <c r="AU157" s="167" t="s">
        <v>116</v>
      </c>
      <c r="AY157" s="14" t="s">
        <v>138</v>
      </c>
      <c r="BE157" s="168">
        <f t="shared" ref="BE157:BE165" si="19">IF(N157="základná",J157,0)</f>
        <v>0</v>
      </c>
      <c r="BF157" s="168">
        <f t="shared" ref="BF157:BF165" si="20">IF(N157="znížená",J157,0)</f>
        <v>0</v>
      </c>
      <c r="BG157" s="168">
        <f t="shared" ref="BG157:BG165" si="21">IF(N157="zákl. prenesená",J157,0)</f>
        <v>0</v>
      </c>
      <c r="BH157" s="168">
        <f t="shared" ref="BH157:BH165" si="22">IF(N157="zníž. prenesená",J157,0)</f>
        <v>0</v>
      </c>
      <c r="BI157" s="168">
        <f t="shared" ref="BI157:BI165" si="23">IF(N157="nulová",J157,0)</f>
        <v>0</v>
      </c>
      <c r="BJ157" s="14" t="s">
        <v>116</v>
      </c>
      <c r="BK157" s="169">
        <f t="shared" ref="BK157:BK165" si="24">ROUND(I157*H157,3)</f>
        <v>0</v>
      </c>
      <c r="BL157" s="14" t="s">
        <v>144</v>
      </c>
      <c r="BM157" s="167" t="s">
        <v>207</v>
      </c>
    </row>
    <row r="158" spans="1:65" s="2" customFormat="1" ht="21.75" customHeight="1">
      <c r="A158" s="29"/>
      <c r="B158" s="121"/>
      <c r="C158" s="170" t="s">
        <v>217</v>
      </c>
      <c r="D158" s="170" t="s">
        <v>190</v>
      </c>
      <c r="E158" s="171" t="s">
        <v>209</v>
      </c>
      <c r="F158" s="172" t="s">
        <v>210</v>
      </c>
      <c r="G158" s="173" t="s">
        <v>152</v>
      </c>
      <c r="H158" s="174">
        <v>117.91</v>
      </c>
      <c r="I158" s="175"/>
      <c r="J158" s="174">
        <f t="shared" si="15"/>
        <v>0</v>
      </c>
      <c r="K158" s="176"/>
      <c r="L158" s="177"/>
      <c r="M158" s="178" t="s">
        <v>1</v>
      </c>
      <c r="N158" s="179" t="s">
        <v>39</v>
      </c>
      <c r="O158" s="55"/>
      <c r="P158" s="165">
        <f t="shared" si="16"/>
        <v>0</v>
      </c>
      <c r="Q158" s="165">
        <v>2.0000000000000001E-4</v>
      </c>
      <c r="R158" s="165">
        <f t="shared" si="17"/>
        <v>2.3581999999999999E-2</v>
      </c>
      <c r="S158" s="165">
        <v>0</v>
      </c>
      <c r="T158" s="166">
        <f t="shared" si="18"/>
        <v>0</v>
      </c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R158" s="167" t="s">
        <v>171</v>
      </c>
      <c r="AT158" s="167" t="s">
        <v>190</v>
      </c>
      <c r="AU158" s="167" t="s">
        <v>116</v>
      </c>
      <c r="AY158" s="14" t="s">
        <v>138</v>
      </c>
      <c r="BE158" s="168">
        <f t="shared" si="19"/>
        <v>0</v>
      </c>
      <c r="BF158" s="168">
        <f t="shared" si="20"/>
        <v>0</v>
      </c>
      <c r="BG158" s="168">
        <f t="shared" si="21"/>
        <v>0</v>
      </c>
      <c r="BH158" s="168">
        <f t="shared" si="22"/>
        <v>0</v>
      </c>
      <c r="BI158" s="168">
        <f t="shared" si="23"/>
        <v>0</v>
      </c>
      <c r="BJ158" s="14" t="s">
        <v>116</v>
      </c>
      <c r="BK158" s="169">
        <f t="shared" si="24"/>
        <v>0</v>
      </c>
      <c r="BL158" s="14" t="s">
        <v>144</v>
      </c>
      <c r="BM158" s="167" t="s">
        <v>211</v>
      </c>
    </row>
    <row r="159" spans="1:65" s="2" customFormat="1" ht="16.5" customHeight="1">
      <c r="A159" s="29"/>
      <c r="B159" s="121"/>
      <c r="C159" s="170" t="s">
        <v>221</v>
      </c>
      <c r="D159" s="170" t="s">
        <v>190</v>
      </c>
      <c r="E159" s="171" t="s">
        <v>213</v>
      </c>
      <c r="F159" s="172" t="s">
        <v>214</v>
      </c>
      <c r="G159" s="173" t="s">
        <v>215</v>
      </c>
      <c r="H159" s="174">
        <v>1</v>
      </c>
      <c r="I159" s="175"/>
      <c r="J159" s="174">
        <f t="shared" si="15"/>
        <v>0</v>
      </c>
      <c r="K159" s="176"/>
      <c r="L159" s="177"/>
      <c r="M159" s="178" t="s">
        <v>1</v>
      </c>
      <c r="N159" s="179" t="s">
        <v>39</v>
      </c>
      <c r="O159" s="55"/>
      <c r="P159" s="165">
        <f t="shared" si="16"/>
        <v>0</v>
      </c>
      <c r="Q159" s="165">
        <v>1.3999999999999999E-4</v>
      </c>
      <c r="R159" s="165">
        <f t="shared" si="17"/>
        <v>1.3999999999999999E-4</v>
      </c>
      <c r="S159" s="165">
        <v>0</v>
      </c>
      <c r="T159" s="166">
        <f t="shared" si="18"/>
        <v>0</v>
      </c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R159" s="167" t="s">
        <v>171</v>
      </c>
      <c r="AT159" s="167" t="s">
        <v>190</v>
      </c>
      <c r="AU159" s="167" t="s">
        <v>116</v>
      </c>
      <c r="AY159" s="14" t="s">
        <v>138</v>
      </c>
      <c r="BE159" s="168">
        <f t="shared" si="19"/>
        <v>0</v>
      </c>
      <c r="BF159" s="168">
        <f t="shared" si="20"/>
        <v>0</v>
      </c>
      <c r="BG159" s="168">
        <f t="shared" si="21"/>
        <v>0</v>
      </c>
      <c r="BH159" s="168">
        <f t="shared" si="22"/>
        <v>0</v>
      </c>
      <c r="BI159" s="168">
        <f t="shared" si="23"/>
        <v>0</v>
      </c>
      <c r="BJ159" s="14" t="s">
        <v>116</v>
      </c>
      <c r="BK159" s="169">
        <f t="shared" si="24"/>
        <v>0</v>
      </c>
      <c r="BL159" s="14" t="s">
        <v>144</v>
      </c>
      <c r="BM159" s="167" t="s">
        <v>216</v>
      </c>
    </row>
    <row r="160" spans="1:65" s="2" customFormat="1" ht="16.5" customHeight="1">
      <c r="A160" s="29"/>
      <c r="B160" s="121"/>
      <c r="C160" s="170" t="s">
        <v>7</v>
      </c>
      <c r="D160" s="170" t="s">
        <v>190</v>
      </c>
      <c r="E160" s="171" t="s">
        <v>218</v>
      </c>
      <c r="F160" s="172" t="s">
        <v>219</v>
      </c>
      <c r="G160" s="173" t="s">
        <v>215</v>
      </c>
      <c r="H160" s="174">
        <v>1</v>
      </c>
      <c r="I160" s="175"/>
      <c r="J160" s="174">
        <f t="shared" si="15"/>
        <v>0</v>
      </c>
      <c r="K160" s="176"/>
      <c r="L160" s="177"/>
      <c r="M160" s="178" t="s">
        <v>1</v>
      </c>
      <c r="N160" s="179" t="s">
        <v>39</v>
      </c>
      <c r="O160" s="55"/>
      <c r="P160" s="165">
        <f t="shared" si="16"/>
        <v>0</v>
      </c>
      <c r="Q160" s="165">
        <v>1.4999999999999999E-4</v>
      </c>
      <c r="R160" s="165">
        <f t="shared" si="17"/>
        <v>1.4999999999999999E-4</v>
      </c>
      <c r="S160" s="165">
        <v>0</v>
      </c>
      <c r="T160" s="166">
        <f t="shared" si="18"/>
        <v>0</v>
      </c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R160" s="167" t="s">
        <v>171</v>
      </c>
      <c r="AT160" s="167" t="s">
        <v>190</v>
      </c>
      <c r="AU160" s="167" t="s">
        <v>116</v>
      </c>
      <c r="AY160" s="14" t="s">
        <v>138</v>
      </c>
      <c r="BE160" s="168">
        <f t="shared" si="19"/>
        <v>0</v>
      </c>
      <c r="BF160" s="168">
        <f t="shared" si="20"/>
        <v>0</v>
      </c>
      <c r="BG160" s="168">
        <f t="shared" si="21"/>
        <v>0</v>
      </c>
      <c r="BH160" s="168">
        <f t="shared" si="22"/>
        <v>0</v>
      </c>
      <c r="BI160" s="168">
        <f t="shared" si="23"/>
        <v>0</v>
      </c>
      <c r="BJ160" s="14" t="s">
        <v>116</v>
      </c>
      <c r="BK160" s="169">
        <f t="shared" si="24"/>
        <v>0</v>
      </c>
      <c r="BL160" s="14" t="s">
        <v>144</v>
      </c>
      <c r="BM160" s="167" t="s">
        <v>220</v>
      </c>
    </row>
    <row r="161" spans="1:65" s="2" customFormat="1" ht="16.5" customHeight="1">
      <c r="A161" s="29"/>
      <c r="B161" s="121"/>
      <c r="C161" s="170" t="s">
        <v>228</v>
      </c>
      <c r="D161" s="170" t="s">
        <v>190</v>
      </c>
      <c r="E161" s="171" t="s">
        <v>222</v>
      </c>
      <c r="F161" s="172" t="s">
        <v>223</v>
      </c>
      <c r="G161" s="173" t="s">
        <v>215</v>
      </c>
      <c r="H161" s="174">
        <v>6</v>
      </c>
      <c r="I161" s="175"/>
      <c r="J161" s="174">
        <f t="shared" si="15"/>
        <v>0</v>
      </c>
      <c r="K161" s="176"/>
      <c r="L161" s="177"/>
      <c r="M161" s="178" t="s">
        <v>1</v>
      </c>
      <c r="N161" s="179" t="s">
        <v>39</v>
      </c>
      <c r="O161" s="55"/>
      <c r="P161" s="165">
        <f t="shared" si="16"/>
        <v>0</v>
      </c>
      <c r="Q161" s="165">
        <v>5.0000000000000002E-5</v>
      </c>
      <c r="R161" s="165">
        <f t="shared" si="17"/>
        <v>3.0000000000000003E-4</v>
      </c>
      <c r="S161" s="165">
        <v>0</v>
      </c>
      <c r="T161" s="166">
        <f t="shared" si="18"/>
        <v>0</v>
      </c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R161" s="167" t="s">
        <v>171</v>
      </c>
      <c r="AT161" s="167" t="s">
        <v>190</v>
      </c>
      <c r="AU161" s="167" t="s">
        <v>116</v>
      </c>
      <c r="AY161" s="14" t="s">
        <v>138</v>
      </c>
      <c r="BE161" s="168">
        <f t="shared" si="19"/>
        <v>0</v>
      </c>
      <c r="BF161" s="168">
        <f t="shared" si="20"/>
        <v>0</v>
      </c>
      <c r="BG161" s="168">
        <f t="shared" si="21"/>
        <v>0</v>
      </c>
      <c r="BH161" s="168">
        <f t="shared" si="22"/>
        <v>0</v>
      </c>
      <c r="BI161" s="168">
        <f t="shared" si="23"/>
        <v>0</v>
      </c>
      <c r="BJ161" s="14" t="s">
        <v>116</v>
      </c>
      <c r="BK161" s="169">
        <f t="shared" si="24"/>
        <v>0</v>
      </c>
      <c r="BL161" s="14" t="s">
        <v>144</v>
      </c>
      <c r="BM161" s="167" t="s">
        <v>224</v>
      </c>
    </row>
    <row r="162" spans="1:65" s="2" customFormat="1" ht="33" customHeight="1">
      <c r="A162" s="29"/>
      <c r="B162" s="121"/>
      <c r="C162" s="156" t="s">
        <v>232</v>
      </c>
      <c r="D162" s="156" t="s">
        <v>140</v>
      </c>
      <c r="E162" s="157" t="s">
        <v>225</v>
      </c>
      <c r="F162" s="158" t="s">
        <v>226</v>
      </c>
      <c r="G162" s="159" t="s">
        <v>152</v>
      </c>
      <c r="H162" s="160">
        <v>28</v>
      </c>
      <c r="I162" s="161"/>
      <c r="J162" s="160">
        <f t="shared" si="15"/>
        <v>0</v>
      </c>
      <c r="K162" s="162"/>
      <c r="L162" s="30"/>
      <c r="M162" s="163" t="s">
        <v>1</v>
      </c>
      <c r="N162" s="164" t="s">
        <v>39</v>
      </c>
      <c r="O162" s="55"/>
      <c r="P162" s="165">
        <f t="shared" si="16"/>
        <v>0</v>
      </c>
      <c r="Q162" s="165">
        <v>0</v>
      </c>
      <c r="R162" s="165">
        <f t="shared" si="17"/>
        <v>0</v>
      </c>
      <c r="S162" s="165">
        <v>0</v>
      </c>
      <c r="T162" s="166">
        <f t="shared" si="18"/>
        <v>0</v>
      </c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R162" s="167" t="s">
        <v>144</v>
      </c>
      <c r="AT162" s="167" t="s">
        <v>140</v>
      </c>
      <c r="AU162" s="167" t="s">
        <v>116</v>
      </c>
      <c r="AY162" s="14" t="s">
        <v>138</v>
      </c>
      <c r="BE162" s="168">
        <f t="shared" si="19"/>
        <v>0</v>
      </c>
      <c r="BF162" s="168">
        <f t="shared" si="20"/>
        <v>0</v>
      </c>
      <c r="BG162" s="168">
        <f t="shared" si="21"/>
        <v>0</v>
      </c>
      <c r="BH162" s="168">
        <f t="shared" si="22"/>
        <v>0</v>
      </c>
      <c r="BI162" s="168">
        <f t="shared" si="23"/>
        <v>0</v>
      </c>
      <c r="BJ162" s="14" t="s">
        <v>116</v>
      </c>
      <c r="BK162" s="169">
        <f t="shared" si="24"/>
        <v>0</v>
      </c>
      <c r="BL162" s="14" t="s">
        <v>144</v>
      </c>
      <c r="BM162" s="167" t="s">
        <v>227</v>
      </c>
    </row>
    <row r="163" spans="1:65" s="2" customFormat="1" ht="21.75" customHeight="1">
      <c r="A163" s="29"/>
      <c r="B163" s="121"/>
      <c r="C163" s="170" t="s">
        <v>237</v>
      </c>
      <c r="D163" s="170" t="s">
        <v>190</v>
      </c>
      <c r="E163" s="171" t="s">
        <v>229</v>
      </c>
      <c r="F163" s="172" t="s">
        <v>230</v>
      </c>
      <c r="G163" s="173" t="s">
        <v>152</v>
      </c>
      <c r="H163" s="174">
        <v>28</v>
      </c>
      <c r="I163" s="175"/>
      <c r="J163" s="174">
        <f t="shared" si="15"/>
        <v>0</v>
      </c>
      <c r="K163" s="176"/>
      <c r="L163" s="177"/>
      <c r="M163" s="178" t="s">
        <v>1</v>
      </c>
      <c r="N163" s="179" t="s">
        <v>39</v>
      </c>
      <c r="O163" s="55"/>
      <c r="P163" s="165">
        <f t="shared" si="16"/>
        <v>0</v>
      </c>
      <c r="Q163" s="165">
        <v>4.2000000000000002E-4</v>
      </c>
      <c r="R163" s="165">
        <f t="shared" si="17"/>
        <v>1.176E-2</v>
      </c>
      <c r="S163" s="165">
        <v>0</v>
      </c>
      <c r="T163" s="166">
        <f t="shared" si="18"/>
        <v>0</v>
      </c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R163" s="167" t="s">
        <v>171</v>
      </c>
      <c r="AT163" s="167" t="s">
        <v>190</v>
      </c>
      <c r="AU163" s="167" t="s">
        <v>116</v>
      </c>
      <c r="AY163" s="14" t="s">
        <v>138</v>
      </c>
      <c r="BE163" s="168">
        <f t="shared" si="19"/>
        <v>0</v>
      </c>
      <c r="BF163" s="168">
        <f t="shared" si="20"/>
        <v>0</v>
      </c>
      <c r="BG163" s="168">
        <f t="shared" si="21"/>
        <v>0</v>
      </c>
      <c r="BH163" s="168">
        <f t="shared" si="22"/>
        <v>0</v>
      </c>
      <c r="BI163" s="168">
        <f t="shared" si="23"/>
        <v>0</v>
      </c>
      <c r="BJ163" s="14" t="s">
        <v>116</v>
      </c>
      <c r="BK163" s="169">
        <f t="shared" si="24"/>
        <v>0</v>
      </c>
      <c r="BL163" s="14" t="s">
        <v>144</v>
      </c>
      <c r="BM163" s="167" t="s">
        <v>231</v>
      </c>
    </row>
    <row r="164" spans="1:65" s="2" customFormat="1" ht="16.5" customHeight="1">
      <c r="A164" s="29"/>
      <c r="B164" s="121"/>
      <c r="C164" s="170" t="s">
        <v>241</v>
      </c>
      <c r="D164" s="170" t="s">
        <v>190</v>
      </c>
      <c r="E164" s="171" t="s">
        <v>233</v>
      </c>
      <c r="F164" s="172" t="s">
        <v>234</v>
      </c>
      <c r="G164" s="173" t="s">
        <v>215</v>
      </c>
      <c r="H164" s="174">
        <v>5</v>
      </c>
      <c r="I164" s="175"/>
      <c r="J164" s="174">
        <f t="shared" si="15"/>
        <v>0</v>
      </c>
      <c r="K164" s="176"/>
      <c r="L164" s="177"/>
      <c r="M164" s="178" t="s">
        <v>1</v>
      </c>
      <c r="N164" s="179" t="s">
        <v>39</v>
      </c>
      <c r="O164" s="55"/>
      <c r="P164" s="165">
        <f t="shared" si="16"/>
        <v>0</v>
      </c>
      <c r="Q164" s="165">
        <v>2.1000000000000001E-4</v>
      </c>
      <c r="R164" s="165">
        <f t="shared" si="17"/>
        <v>1.0500000000000002E-3</v>
      </c>
      <c r="S164" s="165">
        <v>0</v>
      </c>
      <c r="T164" s="166">
        <f t="shared" si="18"/>
        <v>0</v>
      </c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R164" s="167" t="s">
        <v>171</v>
      </c>
      <c r="AT164" s="167" t="s">
        <v>190</v>
      </c>
      <c r="AU164" s="167" t="s">
        <v>116</v>
      </c>
      <c r="AY164" s="14" t="s">
        <v>138</v>
      </c>
      <c r="BE164" s="168">
        <f t="shared" si="19"/>
        <v>0</v>
      </c>
      <c r="BF164" s="168">
        <f t="shared" si="20"/>
        <v>0</v>
      </c>
      <c r="BG164" s="168">
        <f t="shared" si="21"/>
        <v>0</v>
      </c>
      <c r="BH164" s="168">
        <f t="shared" si="22"/>
        <v>0</v>
      </c>
      <c r="BI164" s="168">
        <f t="shared" si="23"/>
        <v>0</v>
      </c>
      <c r="BJ164" s="14" t="s">
        <v>116</v>
      </c>
      <c r="BK164" s="169">
        <f t="shared" si="24"/>
        <v>0</v>
      </c>
      <c r="BL164" s="14" t="s">
        <v>144</v>
      </c>
      <c r="BM164" s="167" t="s">
        <v>235</v>
      </c>
    </row>
    <row r="165" spans="1:65" s="2" customFormat="1" ht="21.75" customHeight="1">
      <c r="A165" s="29"/>
      <c r="B165" s="121"/>
      <c r="C165" s="156" t="s">
        <v>245</v>
      </c>
      <c r="D165" s="156" t="s">
        <v>140</v>
      </c>
      <c r="E165" s="157" t="s">
        <v>264</v>
      </c>
      <c r="F165" s="158" t="s">
        <v>265</v>
      </c>
      <c r="G165" s="159" t="s">
        <v>215</v>
      </c>
      <c r="H165" s="160">
        <v>1</v>
      </c>
      <c r="I165" s="161"/>
      <c r="J165" s="160">
        <f t="shared" si="15"/>
        <v>0</v>
      </c>
      <c r="K165" s="162"/>
      <c r="L165" s="30"/>
      <c r="M165" s="163" t="s">
        <v>1</v>
      </c>
      <c r="N165" s="164" t="s">
        <v>39</v>
      </c>
      <c r="O165" s="55"/>
      <c r="P165" s="165">
        <f t="shared" si="16"/>
        <v>0</v>
      </c>
      <c r="Q165" s="165">
        <v>3.0226899999999999</v>
      </c>
      <c r="R165" s="165">
        <f t="shared" si="17"/>
        <v>3.0226899999999999</v>
      </c>
      <c r="S165" s="165">
        <v>0</v>
      </c>
      <c r="T165" s="166">
        <f t="shared" si="18"/>
        <v>0</v>
      </c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R165" s="167" t="s">
        <v>144</v>
      </c>
      <c r="AT165" s="167" t="s">
        <v>140</v>
      </c>
      <c r="AU165" s="167" t="s">
        <v>116</v>
      </c>
      <c r="AY165" s="14" t="s">
        <v>138</v>
      </c>
      <c r="BE165" s="168">
        <f t="shared" si="19"/>
        <v>0</v>
      </c>
      <c r="BF165" s="168">
        <f t="shared" si="20"/>
        <v>0</v>
      </c>
      <c r="BG165" s="168">
        <f t="shared" si="21"/>
        <v>0</v>
      </c>
      <c r="BH165" s="168">
        <f t="shared" si="22"/>
        <v>0</v>
      </c>
      <c r="BI165" s="168">
        <f t="shared" si="23"/>
        <v>0</v>
      </c>
      <c r="BJ165" s="14" t="s">
        <v>116</v>
      </c>
      <c r="BK165" s="169">
        <f t="shared" si="24"/>
        <v>0</v>
      </c>
      <c r="BL165" s="14" t="s">
        <v>144</v>
      </c>
      <c r="BM165" s="167" t="s">
        <v>266</v>
      </c>
    </row>
    <row r="166" spans="1:65" s="12" customFormat="1" ht="22.9" customHeight="1">
      <c r="B166" s="143"/>
      <c r="D166" s="144" t="s">
        <v>72</v>
      </c>
      <c r="E166" s="154" t="s">
        <v>175</v>
      </c>
      <c r="F166" s="154" t="s">
        <v>236</v>
      </c>
      <c r="I166" s="146"/>
      <c r="J166" s="155">
        <f>BK166</f>
        <v>0</v>
      </c>
      <c r="L166" s="143"/>
      <c r="M166" s="148"/>
      <c r="N166" s="149"/>
      <c r="O166" s="149"/>
      <c r="P166" s="150">
        <f>SUM(P167:P169)</f>
        <v>0</v>
      </c>
      <c r="Q166" s="149"/>
      <c r="R166" s="150">
        <f>SUM(R167:R169)</f>
        <v>27.880988799999997</v>
      </c>
      <c r="S166" s="149"/>
      <c r="T166" s="151">
        <f>SUM(T167:T169)</f>
        <v>0</v>
      </c>
      <c r="AR166" s="144" t="s">
        <v>81</v>
      </c>
      <c r="AT166" s="152" t="s">
        <v>72</v>
      </c>
      <c r="AU166" s="152" t="s">
        <v>81</v>
      </c>
      <c r="AY166" s="144" t="s">
        <v>138</v>
      </c>
      <c r="BK166" s="153">
        <f>SUM(BK167:BK169)</f>
        <v>0</v>
      </c>
    </row>
    <row r="167" spans="1:65" s="2" customFormat="1" ht="33" customHeight="1">
      <c r="A167" s="29"/>
      <c r="B167" s="121"/>
      <c r="C167" s="156" t="s">
        <v>251</v>
      </c>
      <c r="D167" s="156" t="s">
        <v>140</v>
      </c>
      <c r="E167" s="157" t="s">
        <v>238</v>
      </c>
      <c r="F167" s="158" t="s">
        <v>239</v>
      </c>
      <c r="G167" s="159" t="s">
        <v>152</v>
      </c>
      <c r="H167" s="160">
        <v>112</v>
      </c>
      <c r="I167" s="161"/>
      <c r="J167" s="160">
        <f>ROUND(I167*H167,3)</f>
        <v>0</v>
      </c>
      <c r="K167" s="162"/>
      <c r="L167" s="30"/>
      <c r="M167" s="163" t="s">
        <v>1</v>
      </c>
      <c r="N167" s="164" t="s">
        <v>39</v>
      </c>
      <c r="O167" s="55"/>
      <c r="P167" s="165">
        <f>O167*H167</f>
        <v>0</v>
      </c>
      <c r="Q167" s="165">
        <v>9.8529599999999995E-2</v>
      </c>
      <c r="R167" s="165">
        <f>Q167*H167</f>
        <v>11.035315199999999</v>
      </c>
      <c r="S167" s="165">
        <v>0</v>
      </c>
      <c r="T167" s="166">
        <f>S167*H167</f>
        <v>0</v>
      </c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  <c r="AR167" s="167" t="s">
        <v>144</v>
      </c>
      <c r="AT167" s="167" t="s">
        <v>140</v>
      </c>
      <c r="AU167" s="167" t="s">
        <v>116</v>
      </c>
      <c r="AY167" s="14" t="s">
        <v>138</v>
      </c>
      <c r="BE167" s="168">
        <f>IF(N167="základná",J167,0)</f>
        <v>0</v>
      </c>
      <c r="BF167" s="168">
        <f>IF(N167="znížená",J167,0)</f>
        <v>0</v>
      </c>
      <c r="BG167" s="168">
        <f>IF(N167="zákl. prenesená",J167,0)</f>
        <v>0</v>
      </c>
      <c r="BH167" s="168">
        <f>IF(N167="zníž. prenesená",J167,0)</f>
        <v>0</v>
      </c>
      <c r="BI167" s="168">
        <f>IF(N167="nulová",J167,0)</f>
        <v>0</v>
      </c>
      <c r="BJ167" s="14" t="s">
        <v>116</v>
      </c>
      <c r="BK167" s="169">
        <f>ROUND(I167*H167,3)</f>
        <v>0</v>
      </c>
      <c r="BL167" s="14" t="s">
        <v>144</v>
      </c>
      <c r="BM167" s="167" t="s">
        <v>240</v>
      </c>
    </row>
    <row r="168" spans="1:65" s="2" customFormat="1" ht="21.75" customHeight="1">
      <c r="A168" s="29"/>
      <c r="B168" s="121"/>
      <c r="C168" s="170" t="s">
        <v>267</v>
      </c>
      <c r="D168" s="170" t="s">
        <v>190</v>
      </c>
      <c r="E168" s="171" t="s">
        <v>242</v>
      </c>
      <c r="F168" s="172" t="s">
        <v>243</v>
      </c>
      <c r="G168" s="173" t="s">
        <v>215</v>
      </c>
      <c r="H168" s="174">
        <v>224</v>
      </c>
      <c r="I168" s="175"/>
      <c r="J168" s="174">
        <f>ROUND(I168*H168,3)</f>
        <v>0</v>
      </c>
      <c r="K168" s="176"/>
      <c r="L168" s="177"/>
      <c r="M168" s="178" t="s">
        <v>1</v>
      </c>
      <c r="N168" s="179" t="s">
        <v>39</v>
      </c>
      <c r="O168" s="55"/>
      <c r="P168" s="165">
        <f>O168*H168</f>
        <v>0</v>
      </c>
      <c r="Q168" s="165">
        <v>8.7500000000000008E-3</v>
      </c>
      <c r="R168" s="165">
        <f>Q168*H168</f>
        <v>1.9600000000000002</v>
      </c>
      <c r="S168" s="165">
        <v>0</v>
      </c>
      <c r="T168" s="166">
        <f>S168*H168</f>
        <v>0</v>
      </c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R168" s="167" t="s">
        <v>171</v>
      </c>
      <c r="AT168" s="167" t="s">
        <v>190</v>
      </c>
      <c r="AU168" s="167" t="s">
        <v>116</v>
      </c>
      <c r="AY168" s="14" t="s">
        <v>138</v>
      </c>
      <c r="BE168" s="168">
        <f>IF(N168="základná",J168,0)</f>
        <v>0</v>
      </c>
      <c r="BF168" s="168">
        <f>IF(N168="znížená",J168,0)</f>
        <v>0</v>
      </c>
      <c r="BG168" s="168">
        <f>IF(N168="zákl. prenesená",J168,0)</f>
        <v>0</v>
      </c>
      <c r="BH168" s="168">
        <f>IF(N168="zníž. prenesená",J168,0)</f>
        <v>0</v>
      </c>
      <c r="BI168" s="168">
        <f>IF(N168="nulová",J168,0)</f>
        <v>0</v>
      </c>
      <c r="BJ168" s="14" t="s">
        <v>116</v>
      </c>
      <c r="BK168" s="169">
        <f>ROUND(I168*H168,3)</f>
        <v>0</v>
      </c>
      <c r="BL168" s="14" t="s">
        <v>144</v>
      </c>
      <c r="BM168" s="167" t="s">
        <v>244</v>
      </c>
    </row>
    <row r="169" spans="1:65" s="2" customFormat="1" ht="33" customHeight="1">
      <c r="A169" s="29"/>
      <c r="B169" s="121"/>
      <c r="C169" s="156" t="s">
        <v>268</v>
      </c>
      <c r="D169" s="156" t="s">
        <v>140</v>
      </c>
      <c r="E169" s="157" t="s">
        <v>246</v>
      </c>
      <c r="F169" s="158" t="s">
        <v>247</v>
      </c>
      <c r="G169" s="159" t="s">
        <v>143</v>
      </c>
      <c r="H169" s="160">
        <v>6.72</v>
      </c>
      <c r="I169" s="161"/>
      <c r="J169" s="160">
        <f>ROUND(I169*H169,3)</f>
        <v>0</v>
      </c>
      <c r="K169" s="162"/>
      <c r="L169" s="30"/>
      <c r="M169" s="163" t="s">
        <v>1</v>
      </c>
      <c r="N169" s="164" t="s">
        <v>39</v>
      </c>
      <c r="O169" s="55"/>
      <c r="P169" s="165">
        <f>O169*H169</f>
        <v>0</v>
      </c>
      <c r="Q169" s="165">
        <v>2.2151299999999998</v>
      </c>
      <c r="R169" s="165">
        <f>Q169*H169</f>
        <v>14.885673599999999</v>
      </c>
      <c r="S169" s="165">
        <v>0</v>
      </c>
      <c r="T169" s="166">
        <f>S169*H169</f>
        <v>0</v>
      </c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  <c r="AR169" s="167" t="s">
        <v>144</v>
      </c>
      <c r="AT169" s="167" t="s">
        <v>140</v>
      </c>
      <c r="AU169" s="167" t="s">
        <v>116</v>
      </c>
      <c r="AY169" s="14" t="s">
        <v>138</v>
      </c>
      <c r="BE169" s="168">
        <f>IF(N169="základná",J169,0)</f>
        <v>0</v>
      </c>
      <c r="BF169" s="168">
        <f>IF(N169="znížená",J169,0)</f>
        <v>0</v>
      </c>
      <c r="BG169" s="168">
        <f>IF(N169="zákl. prenesená",J169,0)</f>
        <v>0</v>
      </c>
      <c r="BH169" s="168">
        <f>IF(N169="zníž. prenesená",J169,0)</f>
        <v>0</v>
      </c>
      <c r="BI169" s="168">
        <f>IF(N169="nulová",J169,0)</f>
        <v>0</v>
      </c>
      <c r="BJ169" s="14" t="s">
        <v>116</v>
      </c>
      <c r="BK169" s="169">
        <f>ROUND(I169*H169,3)</f>
        <v>0</v>
      </c>
      <c r="BL169" s="14" t="s">
        <v>144</v>
      </c>
      <c r="BM169" s="167" t="s">
        <v>248</v>
      </c>
    </row>
    <row r="170" spans="1:65" s="12" customFormat="1" ht="22.9" customHeight="1">
      <c r="B170" s="143"/>
      <c r="D170" s="144" t="s">
        <v>72</v>
      </c>
      <c r="E170" s="154" t="s">
        <v>249</v>
      </c>
      <c r="F170" s="154" t="s">
        <v>250</v>
      </c>
      <c r="I170" s="146"/>
      <c r="J170" s="155">
        <f>BK170</f>
        <v>0</v>
      </c>
      <c r="L170" s="143"/>
      <c r="M170" s="148"/>
      <c r="N170" s="149"/>
      <c r="O170" s="149"/>
      <c r="P170" s="150">
        <f>P171</f>
        <v>0</v>
      </c>
      <c r="Q170" s="149"/>
      <c r="R170" s="150">
        <f>R171</f>
        <v>0</v>
      </c>
      <c r="S170" s="149"/>
      <c r="T170" s="151">
        <f>T171</f>
        <v>0</v>
      </c>
      <c r="AR170" s="144" t="s">
        <v>81</v>
      </c>
      <c r="AT170" s="152" t="s">
        <v>72</v>
      </c>
      <c r="AU170" s="152" t="s">
        <v>81</v>
      </c>
      <c r="AY170" s="144" t="s">
        <v>138</v>
      </c>
      <c r="BK170" s="153">
        <f>BK171</f>
        <v>0</v>
      </c>
    </row>
    <row r="171" spans="1:65" s="2" customFormat="1" ht="21.75" customHeight="1">
      <c r="A171" s="29"/>
      <c r="B171" s="121"/>
      <c r="C171" s="156" t="s">
        <v>269</v>
      </c>
      <c r="D171" s="156" t="s">
        <v>140</v>
      </c>
      <c r="E171" s="157" t="s">
        <v>252</v>
      </c>
      <c r="F171" s="158" t="s">
        <v>253</v>
      </c>
      <c r="G171" s="159" t="s">
        <v>254</v>
      </c>
      <c r="H171" s="160">
        <v>284.68</v>
      </c>
      <c r="I171" s="161"/>
      <c r="J171" s="160">
        <f>ROUND(I171*H171,3)</f>
        <v>0</v>
      </c>
      <c r="K171" s="162"/>
      <c r="L171" s="30"/>
      <c r="M171" s="180" t="s">
        <v>1</v>
      </c>
      <c r="N171" s="181" t="s">
        <v>39</v>
      </c>
      <c r="O171" s="182"/>
      <c r="P171" s="183">
        <f>O171*H171</f>
        <v>0</v>
      </c>
      <c r="Q171" s="183">
        <v>0</v>
      </c>
      <c r="R171" s="183">
        <f>Q171*H171</f>
        <v>0</v>
      </c>
      <c r="S171" s="183">
        <v>0</v>
      </c>
      <c r="T171" s="184">
        <f>S171*H171</f>
        <v>0</v>
      </c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  <c r="AR171" s="167" t="s">
        <v>144</v>
      </c>
      <c r="AT171" s="167" t="s">
        <v>140</v>
      </c>
      <c r="AU171" s="167" t="s">
        <v>116</v>
      </c>
      <c r="AY171" s="14" t="s">
        <v>138</v>
      </c>
      <c r="BE171" s="168">
        <f>IF(N171="základná",J171,0)</f>
        <v>0</v>
      </c>
      <c r="BF171" s="168">
        <f>IF(N171="znížená",J171,0)</f>
        <v>0</v>
      </c>
      <c r="BG171" s="168">
        <f>IF(N171="zákl. prenesená",J171,0)</f>
        <v>0</v>
      </c>
      <c r="BH171" s="168">
        <f>IF(N171="zníž. prenesená",J171,0)</f>
        <v>0</v>
      </c>
      <c r="BI171" s="168">
        <f>IF(N171="nulová",J171,0)</f>
        <v>0</v>
      </c>
      <c r="BJ171" s="14" t="s">
        <v>116</v>
      </c>
      <c r="BK171" s="169">
        <f>ROUND(I171*H171,3)</f>
        <v>0</v>
      </c>
      <c r="BL171" s="14" t="s">
        <v>144</v>
      </c>
      <c r="BM171" s="167" t="s">
        <v>255</v>
      </c>
    </row>
    <row r="172" spans="1:65" s="2" customFormat="1" ht="6.95" customHeight="1">
      <c r="A172" s="29"/>
      <c r="B172" s="44"/>
      <c r="C172" s="45"/>
      <c r="D172" s="45"/>
      <c r="E172" s="45"/>
      <c r="F172" s="45"/>
      <c r="G172" s="45"/>
      <c r="H172" s="45"/>
      <c r="I172" s="45"/>
      <c r="J172" s="45"/>
      <c r="K172" s="45"/>
      <c r="L172" s="30"/>
      <c r="M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</row>
  </sheetData>
  <autoFilter ref="C133:K171"/>
  <mergeCells count="14">
    <mergeCell ref="D112:F112"/>
    <mergeCell ref="E124:H124"/>
    <mergeCell ref="E126:H126"/>
    <mergeCell ref="L2:V2"/>
    <mergeCell ref="E87:H87"/>
    <mergeCell ref="D108:F108"/>
    <mergeCell ref="D109:F109"/>
    <mergeCell ref="D110:F110"/>
    <mergeCell ref="D111:F111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43"/>
  <sheetViews>
    <sheetView showGridLines="0" tabSelected="1" workbookViewId="0"/>
  </sheetViews>
  <sheetFormatPr defaultRowHeight="1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223" t="s">
        <v>5</v>
      </c>
      <c r="M2" s="208"/>
      <c r="N2" s="208"/>
      <c r="O2" s="208"/>
      <c r="P2" s="208"/>
      <c r="Q2" s="208"/>
      <c r="R2" s="208"/>
      <c r="S2" s="208"/>
      <c r="T2" s="208"/>
      <c r="U2" s="208"/>
      <c r="V2" s="208"/>
      <c r="AT2" s="14" t="s">
        <v>88</v>
      </c>
    </row>
    <row r="3" spans="1:46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73</v>
      </c>
    </row>
    <row r="4" spans="1:46" s="1" customFormat="1" ht="24.95" customHeight="1">
      <c r="B4" s="17"/>
      <c r="D4" s="18" t="s">
        <v>95</v>
      </c>
      <c r="L4" s="17"/>
      <c r="M4" s="90" t="s">
        <v>9</v>
      </c>
      <c r="AT4" s="14" t="s">
        <v>3</v>
      </c>
    </row>
    <row r="5" spans="1:46" s="1" customFormat="1" ht="6.95" customHeight="1">
      <c r="B5" s="17"/>
      <c r="L5" s="17"/>
    </row>
    <row r="6" spans="1:46" s="1" customFormat="1" ht="12" customHeight="1">
      <c r="B6" s="17"/>
      <c r="D6" s="24" t="s">
        <v>14</v>
      </c>
      <c r="L6" s="17"/>
    </row>
    <row r="7" spans="1:46" s="1" customFormat="1" ht="16.5" customHeight="1">
      <c r="B7" s="17"/>
      <c r="E7" s="224" t="str">
        <f>'Rekapitulácia stavby'!K6</f>
        <v>Revitalizácia športoveho areálu Slavoj Trebišov - opakovaná</v>
      </c>
      <c r="F7" s="225"/>
      <c r="G7" s="225"/>
      <c r="H7" s="225"/>
      <c r="L7" s="17"/>
    </row>
    <row r="8" spans="1:46" s="2" customFormat="1" ht="12" customHeight="1">
      <c r="A8" s="29"/>
      <c r="B8" s="30"/>
      <c r="C8" s="29"/>
      <c r="D8" s="24" t="s">
        <v>96</v>
      </c>
      <c r="E8" s="29"/>
      <c r="F8" s="29"/>
      <c r="G8" s="29"/>
      <c r="H8" s="29"/>
      <c r="I8" s="29"/>
      <c r="J8" s="29"/>
      <c r="K8" s="29"/>
      <c r="L8" s="3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16.5" customHeight="1">
      <c r="A9" s="29"/>
      <c r="B9" s="30"/>
      <c r="C9" s="29"/>
      <c r="D9" s="29"/>
      <c r="E9" s="185" t="s">
        <v>270</v>
      </c>
      <c r="F9" s="226"/>
      <c r="G9" s="226"/>
      <c r="H9" s="226"/>
      <c r="I9" s="29"/>
      <c r="J9" s="29"/>
      <c r="K9" s="29"/>
      <c r="L9" s="3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t="11.25">
      <c r="A10" s="29"/>
      <c r="B10" s="30"/>
      <c r="C10" s="29"/>
      <c r="D10" s="29"/>
      <c r="E10" s="29"/>
      <c r="F10" s="29"/>
      <c r="G10" s="29"/>
      <c r="H10" s="29"/>
      <c r="I10" s="29"/>
      <c r="J10" s="29"/>
      <c r="K10" s="29"/>
      <c r="L10" s="3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customHeight="1">
      <c r="A11" s="29"/>
      <c r="B11" s="30"/>
      <c r="C11" s="29"/>
      <c r="D11" s="24" t="s">
        <v>15</v>
      </c>
      <c r="E11" s="29"/>
      <c r="F11" s="22" t="s">
        <v>1</v>
      </c>
      <c r="G11" s="29"/>
      <c r="H11" s="29"/>
      <c r="I11" s="24" t="s">
        <v>16</v>
      </c>
      <c r="J11" s="22" t="s">
        <v>1</v>
      </c>
      <c r="K11" s="29"/>
      <c r="L11" s="3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customHeight="1">
      <c r="A12" s="29"/>
      <c r="B12" s="30"/>
      <c r="C12" s="29"/>
      <c r="D12" s="24" t="s">
        <v>17</v>
      </c>
      <c r="E12" s="29"/>
      <c r="F12" s="22" t="s">
        <v>18</v>
      </c>
      <c r="G12" s="29"/>
      <c r="H12" s="29"/>
      <c r="I12" s="24" t="s">
        <v>19</v>
      </c>
      <c r="J12" s="52" t="str">
        <f>'Rekapitulácia stavby'!AN8</f>
        <v>10. 2. 2021</v>
      </c>
      <c r="K12" s="29"/>
      <c r="L12" s="3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customHeight="1">
      <c r="A13" s="29"/>
      <c r="B13" s="30"/>
      <c r="C13" s="29"/>
      <c r="D13" s="29"/>
      <c r="E13" s="29"/>
      <c r="F13" s="29"/>
      <c r="G13" s="29"/>
      <c r="H13" s="29"/>
      <c r="I13" s="29"/>
      <c r="J13" s="29"/>
      <c r="K13" s="29"/>
      <c r="L13" s="3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customHeight="1">
      <c r="A14" s="29"/>
      <c r="B14" s="30"/>
      <c r="C14" s="29"/>
      <c r="D14" s="24" t="s">
        <v>21</v>
      </c>
      <c r="E14" s="29"/>
      <c r="F14" s="29"/>
      <c r="G14" s="29"/>
      <c r="H14" s="29"/>
      <c r="I14" s="24" t="s">
        <v>22</v>
      </c>
      <c r="J14" s="22" t="s">
        <v>1</v>
      </c>
      <c r="K14" s="29"/>
      <c r="L14" s="3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customHeight="1">
      <c r="A15" s="29"/>
      <c r="B15" s="30"/>
      <c r="C15" s="29"/>
      <c r="D15" s="29"/>
      <c r="E15" s="22" t="s">
        <v>23</v>
      </c>
      <c r="F15" s="29"/>
      <c r="G15" s="29"/>
      <c r="H15" s="29"/>
      <c r="I15" s="24" t="s">
        <v>24</v>
      </c>
      <c r="J15" s="22" t="s">
        <v>1</v>
      </c>
      <c r="K15" s="29"/>
      <c r="L15" s="3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customHeight="1">
      <c r="A16" s="29"/>
      <c r="B16" s="30"/>
      <c r="C16" s="29"/>
      <c r="D16" s="29"/>
      <c r="E16" s="29"/>
      <c r="F16" s="29"/>
      <c r="G16" s="29"/>
      <c r="H16" s="29"/>
      <c r="I16" s="29"/>
      <c r="J16" s="29"/>
      <c r="K16" s="29"/>
      <c r="L16" s="3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customHeight="1">
      <c r="A17" s="29"/>
      <c r="B17" s="30"/>
      <c r="C17" s="29"/>
      <c r="D17" s="24" t="s">
        <v>25</v>
      </c>
      <c r="E17" s="29"/>
      <c r="F17" s="29"/>
      <c r="G17" s="29"/>
      <c r="H17" s="29"/>
      <c r="I17" s="24" t="s">
        <v>22</v>
      </c>
      <c r="J17" s="25" t="str">
        <f>'Rekapitulácia stavby'!AN13</f>
        <v>Vyplň údaj</v>
      </c>
      <c r="K17" s="29"/>
      <c r="L17" s="3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customHeight="1">
      <c r="A18" s="29"/>
      <c r="B18" s="30"/>
      <c r="C18" s="29"/>
      <c r="D18" s="29"/>
      <c r="E18" s="227" t="str">
        <f>'Rekapitulácia stavby'!E14</f>
        <v>Vyplň údaj</v>
      </c>
      <c r="F18" s="207"/>
      <c r="G18" s="207"/>
      <c r="H18" s="207"/>
      <c r="I18" s="24" t="s">
        <v>24</v>
      </c>
      <c r="J18" s="25" t="str">
        <f>'Rekapitulácia stavby'!AN14</f>
        <v>Vyplň údaj</v>
      </c>
      <c r="K18" s="29"/>
      <c r="L18" s="3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customHeight="1">
      <c r="A19" s="29"/>
      <c r="B19" s="30"/>
      <c r="C19" s="29"/>
      <c r="D19" s="29"/>
      <c r="E19" s="29"/>
      <c r="F19" s="29"/>
      <c r="G19" s="29"/>
      <c r="H19" s="29"/>
      <c r="I19" s="29"/>
      <c r="J19" s="29"/>
      <c r="K19" s="29"/>
      <c r="L19" s="3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customHeight="1">
      <c r="A20" s="29"/>
      <c r="B20" s="30"/>
      <c r="C20" s="29"/>
      <c r="D20" s="24" t="s">
        <v>27</v>
      </c>
      <c r="E20" s="29"/>
      <c r="F20" s="29"/>
      <c r="G20" s="29"/>
      <c r="H20" s="29"/>
      <c r="I20" s="24" t="s">
        <v>22</v>
      </c>
      <c r="J20" s="22" t="str">
        <f>IF('Rekapitulácia stavby'!AN16="","",'Rekapitulácia stavby'!AN16)</f>
        <v/>
      </c>
      <c r="K20" s="29"/>
      <c r="L20" s="3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customHeight="1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24" t="s">
        <v>24</v>
      </c>
      <c r="J21" s="22" t="str">
        <f>IF('Rekapitulácia stavby'!AN17="","",'Rekapitulácia stavby'!AN17)</f>
        <v/>
      </c>
      <c r="K21" s="29"/>
      <c r="L21" s="3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customHeight="1">
      <c r="A22" s="29"/>
      <c r="B22" s="30"/>
      <c r="C22" s="29"/>
      <c r="D22" s="29"/>
      <c r="E22" s="29"/>
      <c r="F22" s="29"/>
      <c r="G22" s="29"/>
      <c r="H22" s="29"/>
      <c r="I22" s="29"/>
      <c r="J22" s="29"/>
      <c r="K22" s="29"/>
      <c r="L22" s="3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customHeight="1">
      <c r="A23" s="29"/>
      <c r="B23" s="30"/>
      <c r="C23" s="29"/>
      <c r="D23" s="24" t="s">
        <v>31</v>
      </c>
      <c r="E23" s="29"/>
      <c r="F23" s="29"/>
      <c r="G23" s="29"/>
      <c r="H23" s="29"/>
      <c r="I23" s="24" t="s">
        <v>22</v>
      </c>
      <c r="J23" s="22" t="str">
        <f>IF('Rekapitulácia stavby'!AN19="","",'Rekapitulácia stavby'!AN19)</f>
        <v/>
      </c>
      <c r="K23" s="29"/>
      <c r="L23" s="3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customHeight="1">
      <c r="A24" s="29"/>
      <c r="B24" s="30"/>
      <c r="C24" s="29"/>
      <c r="D24" s="29"/>
      <c r="E24" s="22" t="str">
        <f>IF('Rekapitulácia stavby'!E20="","",'Rekapitulácia stavby'!E20)</f>
        <v xml:space="preserve"> </v>
      </c>
      <c r="F24" s="29"/>
      <c r="G24" s="29"/>
      <c r="H24" s="29"/>
      <c r="I24" s="24" t="s">
        <v>24</v>
      </c>
      <c r="J24" s="22" t="str">
        <f>IF('Rekapitulácia stavby'!AN20="","",'Rekapitulácia stavby'!AN20)</f>
        <v/>
      </c>
      <c r="K24" s="29"/>
      <c r="L24" s="3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customHeight="1">
      <c r="A25" s="29"/>
      <c r="B25" s="30"/>
      <c r="C25" s="29"/>
      <c r="D25" s="29"/>
      <c r="E25" s="29"/>
      <c r="F25" s="29"/>
      <c r="G25" s="29"/>
      <c r="H25" s="29"/>
      <c r="I25" s="29"/>
      <c r="J25" s="29"/>
      <c r="K25" s="29"/>
      <c r="L25" s="3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customHeight="1">
      <c r="A26" s="29"/>
      <c r="B26" s="30"/>
      <c r="C26" s="29"/>
      <c r="D26" s="24" t="s">
        <v>32</v>
      </c>
      <c r="E26" s="29"/>
      <c r="F26" s="29"/>
      <c r="G26" s="29"/>
      <c r="H26" s="29"/>
      <c r="I26" s="29"/>
      <c r="J26" s="29"/>
      <c r="K26" s="29"/>
      <c r="L26" s="3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customHeight="1">
      <c r="A27" s="91"/>
      <c r="B27" s="92"/>
      <c r="C27" s="91"/>
      <c r="D27" s="91"/>
      <c r="E27" s="212" t="s">
        <v>1</v>
      </c>
      <c r="F27" s="212"/>
      <c r="G27" s="212"/>
      <c r="H27" s="212"/>
      <c r="I27" s="91"/>
      <c r="J27" s="91"/>
      <c r="K27" s="91"/>
      <c r="L27" s="93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</row>
    <row r="28" spans="1:31" s="2" customFormat="1" ht="6.95" customHeight="1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3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customHeight="1">
      <c r="A29" s="29"/>
      <c r="B29" s="30"/>
      <c r="C29" s="29"/>
      <c r="D29" s="63"/>
      <c r="E29" s="63"/>
      <c r="F29" s="63"/>
      <c r="G29" s="63"/>
      <c r="H29" s="63"/>
      <c r="I29" s="63"/>
      <c r="J29" s="63"/>
      <c r="K29" s="63"/>
      <c r="L29" s="3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14.45" customHeight="1">
      <c r="A30" s="29"/>
      <c r="B30" s="30"/>
      <c r="C30" s="29"/>
      <c r="D30" s="22" t="s">
        <v>98</v>
      </c>
      <c r="E30" s="29"/>
      <c r="F30" s="29"/>
      <c r="G30" s="29"/>
      <c r="H30" s="29"/>
      <c r="I30" s="29"/>
      <c r="J30" s="94">
        <f>J96</f>
        <v>0</v>
      </c>
      <c r="K30" s="29"/>
      <c r="L30" s="3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14.45" customHeight="1">
      <c r="A31" s="29"/>
      <c r="B31" s="30"/>
      <c r="C31" s="29"/>
      <c r="D31" s="95" t="s">
        <v>99</v>
      </c>
      <c r="E31" s="29"/>
      <c r="F31" s="29"/>
      <c r="G31" s="29"/>
      <c r="H31" s="29"/>
      <c r="I31" s="29"/>
      <c r="J31" s="94">
        <f>J104</f>
        <v>0</v>
      </c>
      <c r="K31" s="29"/>
      <c r="L31" s="3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25.35" customHeight="1">
      <c r="A32" s="29"/>
      <c r="B32" s="30"/>
      <c r="C32" s="29"/>
      <c r="D32" s="96" t="s">
        <v>33</v>
      </c>
      <c r="E32" s="29"/>
      <c r="F32" s="29"/>
      <c r="G32" s="29"/>
      <c r="H32" s="29"/>
      <c r="I32" s="29"/>
      <c r="J32" s="68">
        <f>ROUND(J30 + J31, 2)</f>
        <v>0</v>
      </c>
      <c r="K32" s="29"/>
      <c r="L32" s="3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6.95" customHeight="1">
      <c r="A33" s="29"/>
      <c r="B33" s="30"/>
      <c r="C33" s="29"/>
      <c r="D33" s="63"/>
      <c r="E33" s="63"/>
      <c r="F33" s="63"/>
      <c r="G33" s="63"/>
      <c r="H33" s="63"/>
      <c r="I33" s="63"/>
      <c r="J33" s="63"/>
      <c r="K33" s="63"/>
      <c r="L33" s="3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customHeight="1">
      <c r="A34" s="29"/>
      <c r="B34" s="30"/>
      <c r="C34" s="29"/>
      <c r="D34" s="29"/>
      <c r="E34" s="29"/>
      <c r="F34" s="33" t="s">
        <v>35</v>
      </c>
      <c r="G34" s="29"/>
      <c r="H34" s="29"/>
      <c r="I34" s="33" t="s">
        <v>34</v>
      </c>
      <c r="J34" s="33" t="s">
        <v>36</v>
      </c>
      <c r="K34" s="29"/>
      <c r="L34" s="3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customHeight="1">
      <c r="A35" s="29"/>
      <c r="B35" s="30"/>
      <c r="C35" s="29"/>
      <c r="D35" s="97" t="s">
        <v>37</v>
      </c>
      <c r="E35" s="24" t="s">
        <v>38</v>
      </c>
      <c r="F35" s="98">
        <f>ROUND((SUM(BE104:BE111) + SUM(BE131:BE142)),  2)</f>
        <v>0</v>
      </c>
      <c r="G35" s="29"/>
      <c r="H35" s="29"/>
      <c r="I35" s="99">
        <v>0.2</v>
      </c>
      <c r="J35" s="98">
        <f>ROUND(((SUM(BE104:BE111) + SUM(BE131:BE142))*I35),  2)</f>
        <v>0</v>
      </c>
      <c r="K35" s="29"/>
      <c r="L35" s="3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customHeight="1">
      <c r="A36" s="29"/>
      <c r="B36" s="30"/>
      <c r="C36" s="29"/>
      <c r="D36" s="29"/>
      <c r="E36" s="24" t="s">
        <v>39</v>
      </c>
      <c r="F36" s="98">
        <f>ROUND((SUM(BF104:BF111) + SUM(BF131:BF142)),  2)</f>
        <v>0</v>
      </c>
      <c r="G36" s="29"/>
      <c r="H36" s="29"/>
      <c r="I36" s="99">
        <v>0.2</v>
      </c>
      <c r="J36" s="98">
        <f>ROUND(((SUM(BF104:BF111) + SUM(BF131:BF142))*I36),  2)</f>
        <v>0</v>
      </c>
      <c r="K36" s="29"/>
      <c r="L36" s="3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24" t="s">
        <v>40</v>
      </c>
      <c r="F37" s="98">
        <f>ROUND((SUM(BG104:BG111) + SUM(BG131:BG142)),  2)</f>
        <v>0</v>
      </c>
      <c r="G37" s="29"/>
      <c r="H37" s="29"/>
      <c r="I37" s="99">
        <v>0.2</v>
      </c>
      <c r="J37" s="98">
        <f>0</f>
        <v>0</v>
      </c>
      <c r="K37" s="29"/>
      <c r="L37" s="3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14.45" hidden="1" customHeight="1">
      <c r="A38" s="29"/>
      <c r="B38" s="30"/>
      <c r="C38" s="29"/>
      <c r="D38" s="29"/>
      <c r="E38" s="24" t="s">
        <v>41</v>
      </c>
      <c r="F38" s="98">
        <f>ROUND((SUM(BH104:BH111) + SUM(BH131:BH142)),  2)</f>
        <v>0</v>
      </c>
      <c r="G38" s="29"/>
      <c r="H38" s="29"/>
      <c r="I38" s="99">
        <v>0.2</v>
      </c>
      <c r="J38" s="98">
        <f>0</f>
        <v>0</v>
      </c>
      <c r="K38" s="29"/>
      <c r="L38" s="3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14.45" hidden="1" customHeight="1">
      <c r="A39" s="29"/>
      <c r="B39" s="30"/>
      <c r="C39" s="29"/>
      <c r="D39" s="29"/>
      <c r="E39" s="24" t="s">
        <v>42</v>
      </c>
      <c r="F39" s="98">
        <f>ROUND((SUM(BI104:BI111) + SUM(BI131:BI142)),  2)</f>
        <v>0</v>
      </c>
      <c r="G39" s="29"/>
      <c r="H39" s="29"/>
      <c r="I39" s="99">
        <v>0</v>
      </c>
      <c r="J39" s="98">
        <f>0</f>
        <v>0</v>
      </c>
      <c r="K39" s="29"/>
      <c r="L39" s="3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6.95" customHeight="1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3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2" customFormat="1" ht="25.35" customHeight="1">
      <c r="A41" s="29"/>
      <c r="B41" s="30"/>
      <c r="C41" s="100"/>
      <c r="D41" s="101" t="s">
        <v>43</v>
      </c>
      <c r="E41" s="57"/>
      <c r="F41" s="57"/>
      <c r="G41" s="102" t="s">
        <v>44</v>
      </c>
      <c r="H41" s="103" t="s">
        <v>45</v>
      </c>
      <c r="I41" s="57"/>
      <c r="J41" s="104">
        <f>SUM(J32:J39)</f>
        <v>0</v>
      </c>
      <c r="K41" s="105"/>
      <c r="L41" s="3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</row>
    <row r="42" spans="1:31" s="2" customFormat="1" ht="14.45" customHeight="1">
      <c r="A42" s="29"/>
      <c r="B42" s="30"/>
      <c r="C42" s="29"/>
      <c r="D42" s="29"/>
      <c r="E42" s="29"/>
      <c r="F42" s="29"/>
      <c r="G42" s="29"/>
      <c r="H42" s="29"/>
      <c r="I42" s="29"/>
      <c r="J42" s="29"/>
      <c r="K42" s="29"/>
      <c r="L42" s="3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</row>
    <row r="43" spans="1:31" s="1" customFormat="1" ht="14.45" customHeight="1">
      <c r="B43" s="17"/>
      <c r="L43" s="17"/>
    </row>
    <row r="44" spans="1:31" s="1" customFormat="1" ht="14.45" customHeight="1">
      <c r="B44" s="17"/>
      <c r="L44" s="17"/>
    </row>
    <row r="45" spans="1:31" s="1" customFormat="1" ht="14.45" customHeight="1">
      <c r="B45" s="17"/>
      <c r="L45" s="17"/>
    </row>
    <row r="46" spans="1:31" s="1" customFormat="1" ht="14.45" customHeight="1">
      <c r="B46" s="17"/>
      <c r="L46" s="17"/>
    </row>
    <row r="47" spans="1:31" s="1" customFormat="1" ht="14.45" customHeight="1">
      <c r="B47" s="17"/>
      <c r="L47" s="17"/>
    </row>
    <row r="48" spans="1:31" s="1" customFormat="1" ht="14.45" customHeight="1">
      <c r="B48" s="17"/>
      <c r="L48" s="17"/>
    </row>
    <row r="49" spans="1:31" s="1" customFormat="1" ht="14.45" customHeight="1">
      <c r="B49" s="17"/>
      <c r="L49" s="17"/>
    </row>
    <row r="50" spans="1:31" s="2" customFormat="1" ht="14.45" customHeight="1">
      <c r="B50" s="39"/>
      <c r="D50" s="40" t="s">
        <v>46</v>
      </c>
      <c r="E50" s="41"/>
      <c r="F50" s="41"/>
      <c r="G50" s="40" t="s">
        <v>47</v>
      </c>
      <c r="H50" s="41"/>
      <c r="I50" s="41"/>
      <c r="J50" s="41"/>
      <c r="K50" s="41"/>
      <c r="L50" s="39"/>
    </row>
    <row r="51" spans="1:31" ht="11.25">
      <c r="B51" s="17"/>
      <c r="L51" s="17"/>
    </row>
    <row r="52" spans="1:31" ht="11.25">
      <c r="B52" s="17"/>
      <c r="L52" s="17"/>
    </row>
    <row r="53" spans="1:31" ht="11.25">
      <c r="B53" s="17"/>
      <c r="L53" s="17"/>
    </row>
    <row r="54" spans="1:31" ht="11.25">
      <c r="B54" s="17"/>
      <c r="L54" s="17"/>
    </row>
    <row r="55" spans="1:31" ht="11.25">
      <c r="B55" s="17"/>
      <c r="L55" s="17"/>
    </row>
    <row r="56" spans="1:31" ht="11.25">
      <c r="B56" s="17"/>
      <c r="L56" s="17"/>
    </row>
    <row r="57" spans="1:31" ht="11.25">
      <c r="B57" s="17"/>
      <c r="L57" s="17"/>
    </row>
    <row r="58" spans="1:31" ht="11.25">
      <c r="B58" s="17"/>
      <c r="L58" s="17"/>
    </row>
    <row r="59" spans="1:31" ht="11.25">
      <c r="B59" s="17"/>
      <c r="L59" s="17"/>
    </row>
    <row r="60" spans="1:31" ht="11.25">
      <c r="B60" s="17"/>
      <c r="L60" s="17"/>
    </row>
    <row r="61" spans="1:31" s="2" customFormat="1" ht="12.75">
      <c r="A61" s="29"/>
      <c r="B61" s="30"/>
      <c r="C61" s="29"/>
      <c r="D61" s="42" t="s">
        <v>48</v>
      </c>
      <c r="E61" s="32"/>
      <c r="F61" s="106" t="s">
        <v>49</v>
      </c>
      <c r="G61" s="42" t="s">
        <v>48</v>
      </c>
      <c r="H61" s="32"/>
      <c r="I61" s="32"/>
      <c r="J61" s="107" t="s">
        <v>49</v>
      </c>
      <c r="K61" s="32"/>
      <c r="L61" s="3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 ht="11.25">
      <c r="B62" s="17"/>
      <c r="L62" s="17"/>
    </row>
    <row r="63" spans="1:31" ht="11.25">
      <c r="B63" s="17"/>
      <c r="L63" s="17"/>
    </row>
    <row r="64" spans="1:31" ht="11.25">
      <c r="B64" s="17"/>
      <c r="L64" s="17"/>
    </row>
    <row r="65" spans="1:31" s="2" customFormat="1" ht="12.75">
      <c r="A65" s="29"/>
      <c r="B65" s="30"/>
      <c r="C65" s="29"/>
      <c r="D65" s="40" t="s">
        <v>50</v>
      </c>
      <c r="E65" s="43"/>
      <c r="F65" s="43"/>
      <c r="G65" s="40" t="s">
        <v>51</v>
      </c>
      <c r="H65" s="43"/>
      <c r="I65" s="43"/>
      <c r="J65" s="43"/>
      <c r="K65" s="43"/>
      <c r="L65" s="3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ht="11.25">
      <c r="B66" s="17"/>
      <c r="L66" s="17"/>
    </row>
    <row r="67" spans="1:31" ht="11.25">
      <c r="B67" s="17"/>
      <c r="L67" s="17"/>
    </row>
    <row r="68" spans="1:31" ht="11.25">
      <c r="B68" s="17"/>
      <c r="L68" s="17"/>
    </row>
    <row r="69" spans="1:31" ht="11.25">
      <c r="B69" s="17"/>
      <c r="L69" s="17"/>
    </row>
    <row r="70" spans="1:31" ht="11.25">
      <c r="B70" s="17"/>
      <c r="L70" s="17"/>
    </row>
    <row r="71" spans="1:31" ht="11.25">
      <c r="B71" s="17"/>
      <c r="L71" s="17"/>
    </row>
    <row r="72" spans="1:31" ht="11.25">
      <c r="B72" s="17"/>
      <c r="L72" s="17"/>
    </row>
    <row r="73" spans="1:31" ht="11.25">
      <c r="B73" s="17"/>
      <c r="L73" s="17"/>
    </row>
    <row r="74" spans="1:31" ht="11.25">
      <c r="B74" s="17"/>
      <c r="L74" s="17"/>
    </row>
    <row r="75" spans="1:31" ht="11.25">
      <c r="B75" s="17"/>
      <c r="L75" s="17"/>
    </row>
    <row r="76" spans="1:31" s="2" customFormat="1" ht="12.75">
      <c r="A76" s="29"/>
      <c r="B76" s="30"/>
      <c r="C76" s="29"/>
      <c r="D76" s="42" t="s">
        <v>48</v>
      </c>
      <c r="E76" s="32"/>
      <c r="F76" s="106" t="s">
        <v>49</v>
      </c>
      <c r="G76" s="42" t="s">
        <v>48</v>
      </c>
      <c r="H76" s="32"/>
      <c r="I76" s="32"/>
      <c r="J76" s="107" t="s">
        <v>49</v>
      </c>
      <c r="K76" s="32"/>
      <c r="L76" s="3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3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81" spans="1:47" s="2" customFormat="1" ht="6.95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3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customHeight="1">
      <c r="A82" s="29"/>
      <c r="B82" s="30"/>
      <c r="C82" s="18" t="s">
        <v>100</v>
      </c>
      <c r="D82" s="29"/>
      <c r="E82" s="29"/>
      <c r="F82" s="29"/>
      <c r="G82" s="29"/>
      <c r="H82" s="29"/>
      <c r="I82" s="29"/>
      <c r="J82" s="29"/>
      <c r="K82" s="29"/>
      <c r="L82" s="3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3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customHeight="1">
      <c r="A84" s="29"/>
      <c r="B84" s="30"/>
      <c r="C84" s="24" t="s">
        <v>14</v>
      </c>
      <c r="D84" s="29"/>
      <c r="E84" s="29"/>
      <c r="F84" s="29"/>
      <c r="G84" s="29"/>
      <c r="H84" s="29"/>
      <c r="I84" s="29"/>
      <c r="J84" s="29"/>
      <c r="K84" s="29"/>
      <c r="L84" s="3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customHeight="1">
      <c r="A85" s="29"/>
      <c r="B85" s="30"/>
      <c r="C85" s="29"/>
      <c r="D85" s="29"/>
      <c r="E85" s="224" t="str">
        <f>E7</f>
        <v>Revitalizácia športoveho areálu Slavoj Trebišov - opakovaná</v>
      </c>
      <c r="F85" s="225"/>
      <c r="G85" s="225"/>
      <c r="H85" s="225"/>
      <c r="I85" s="29"/>
      <c r="J85" s="29"/>
      <c r="K85" s="29"/>
      <c r="L85" s="3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customHeight="1">
      <c r="A86" s="29"/>
      <c r="B86" s="30"/>
      <c r="C86" s="24" t="s">
        <v>96</v>
      </c>
      <c r="D86" s="29"/>
      <c r="E86" s="29"/>
      <c r="F86" s="29"/>
      <c r="G86" s="29"/>
      <c r="H86" s="29"/>
      <c r="I86" s="29"/>
      <c r="J86" s="29"/>
      <c r="K86" s="29"/>
      <c r="L86" s="3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16.5" customHeight="1">
      <c r="A87" s="29"/>
      <c r="B87" s="30"/>
      <c r="C87" s="29"/>
      <c r="D87" s="29"/>
      <c r="E87" s="185" t="str">
        <f>E9</f>
        <v xml:space="preserve">04 - SO 04 Asfaltove ihrisko pre skaterov </v>
      </c>
      <c r="F87" s="226"/>
      <c r="G87" s="226"/>
      <c r="H87" s="226"/>
      <c r="I87" s="29"/>
      <c r="J87" s="29"/>
      <c r="K87" s="29"/>
      <c r="L87" s="3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3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customHeight="1">
      <c r="A89" s="29"/>
      <c r="B89" s="30"/>
      <c r="C89" s="24" t="s">
        <v>17</v>
      </c>
      <c r="D89" s="29"/>
      <c r="E89" s="29"/>
      <c r="F89" s="22" t="str">
        <f>F12</f>
        <v xml:space="preserve">Trebišov </v>
      </c>
      <c r="G89" s="29"/>
      <c r="H89" s="29"/>
      <c r="I89" s="24" t="s">
        <v>19</v>
      </c>
      <c r="J89" s="52" t="str">
        <f>IF(J12="","",J12)</f>
        <v>10. 2. 2021</v>
      </c>
      <c r="K89" s="29"/>
      <c r="L89" s="3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3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customHeight="1">
      <c r="A91" s="29"/>
      <c r="B91" s="30"/>
      <c r="C91" s="24" t="s">
        <v>21</v>
      </c>
      <c r="D91" s="29"/>
      <c r="E91" s="29"/>
      <c r="F91" s="22" t="str">
        <f>E15</f>
        <v xml:space="preserve">Mesto Trebišov </v>
      </c>
      <c r="G91" s="29"/>
      <c r="H91" s="29"/>
      <c r="I91" s="24" t="s">
        <v>27</v>
      </c>
      <c r="J91" s="27" t="str">
        <f>E21</f>
        <v xml:space="preserve"> </v>
      </c>
      <c r="K91" s="29"/>
      <c r="L91" s="3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customHeight="1">
      <c r="A92" s="29"/>
      <c r="B92" s="30"/>
      <c r="C92" s="24" t="s">
        <v>25</v>
      </c>
      <c r="D92" s="29"/>
      <c r="E92" s="29"/>
      <c r="F92" s="22" t="str">
        <f>IF(E18="","",E18)</f>
        <v>Vyplň údaj</v>
      </c>
      <c r="G92" s="29"/>
      <c r="H92" s="29"/>
      <c r="I92" s="24" t="s">
        <v>31</v>
      </c>
      <c r="J92" s="27" t="str">
        <f>E24</f>
        <v xml:space="preserve"> </v>
      </c>
      <c r="K92" s="29"/>
      <c r="L92" s="3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3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customHeight="1">
      <c r="A94" s="29"/>
      <c r="B94" s="30"/>
      <c r="C94" s="108" t="s">
        <v>101</v>
      </c>
      <c r="D94" s="100"/>
      <c r="E94" s="100"/>
      <c r="F94" s="100"/>
      <c r="G94" s="100"/>
      <c r="H94" s="100"/>
      <c r="I94" s="100"/>
      <c r="J94" s="109" t="s">
        <v>102</v>
      </c>
      <c r="K94" s="100"/>
      <c r="L94" s="3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3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customHeight="1">
      <c r="A96" s="29"/>
      <c r="B96" s="30"/>
      <c r="C96" s="110" t="s">
        <v>103</v>
      </c>
      <c r="D96" s="29"/>
      <c r="E96" s="29"/>
      <c r="F96" s="29"/>
      <c r="G96" s="29"/>
      <c r="H96" s="29"/>
      <c r="I96" s="29"/>
      <c r="J96" s="68">
        <f>J131</f>
        <v>0</v>
      </c>
      <c r="K96" s="29"/>
      <c r="L96" s="3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104</v>
      </c>
    </row>
    <row r="97" spans="1:65" s="9" customFormat="1" ht="24.95" customHeight="1">
      <c r="B97" s="111"/>
      <c r="D97" s="112" t="s">
        <v>105</v>
      </c>
      <c r="E97" s="113"/>
      <c r="F97" s="113"/>
      <c r="G97" s="113"/>
      <c r="H97" s="113"/>
      <c r="I97" s="113"/>
      <c r="J97" s="114">
        <f>J132</f>
        <v>0</v>
      </c>
      <c r="L97" s="111"/>
    </row>
    <row r="98" spans="1:65" s="10" customFormat="1" ht="19.899999999999999" customHeight="1">
      <c r="B98" s="115"/>
      <c r="D98" s="116" t="s">
        <v>106</v>
      </c>
      <c r="E98" s="117"/>
      <c r="F98" s="117"/>
      <c r="G98" s="117"/>
      <c r="H98" s="117"/>
      <c r="I98" s="117"/>
      <c r="J98" s="118">
        <f>J133</f>
        <v>0</v>
      </c>
      <c r="L98" s="115"/>
    </row>
    <row r="99" spans="1:65" s="10" customFormat="1" ht="19.899999999999999" customHeight="1">
      <c r="B99" s="115"/>
      <c r="D99" s="116" t="s">
        <v>109</v>
      </c>
      <c r="E99" s="117"/>
      <c r="F99" s="117"/>
      <c r="G99" s="117"/>
      <c r="H99" s="117"/>
      <c r="I99" s="117"/>
      <c r="J99" s="118">
        <f>J135</f>
        <v>0</v>
      </c>
      <c r="L99" s="115"/>
    </row>
    <row r="100" spans="1:65" s="10" customFormat="1" ht="19.899999999999999" customHeight="1">
      <c r="B100" s="115"/>
      <c r="D100" s="116" t="s">
        <v>111</v>
      </c>
      <c r="E100" s="117"/>
      <c r="F100" s="117"/>
      <c r="G100" s="117"/>
      <c r="H100" s="117"/>
      <c r="I100" s="117"/>
      <c r="J100" s="118">
        <f>J138</f>
        <v>0</v>
      </c>
      <c r="L100" s="115"/>
    </row>
    <row r="101" spans="1:65" s="10" customFormat="1" ht="19.899999999999999" customHeight="1">
      <c r="B101" s="115"/>
      <c r="D101" s="116" t="s">
        <v>112</v>
      </c>
      <c r="E101" s="117"/>
      <c r="F101" s="117"/>
      <c r="G101" s="117"/>
      <c r="H101" s="117"/>
      <c r="I101" s="117"/>
      <c r="J101" s="118">
        <f>J141</f>
        <v>0</v>
      </c>
      <c r="L101" s="115"/>
    </row>
    <row r="102" spans="1:65" s="2" customFormat="1" ht="21.75" customHeight="1">
      <c r="A102" s="29"/>
      <c r="B102" s="30"/>
      <c r="C102" s="29"/>
      <c r="D102" s="29"/>
      <c r="E102" s="29"/>
      <c r="F102" s="29"/>
      <c r="G102" s="29"/>
      <c r="H102" s="29"/>
      <c r="I102" s="29"/>
      <c r="J102" s="29"/>
      <c r="K102" s="29"/>
      <c r="L102" s="3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</row>
    <row r="103" spans="1:65" s="2" customFormat="1" ht="6.95" customHeight="1">
      <c r="A103" s="29"/>
      <c r="B103" s="30"/>
      <c r="C103" s="29"/>
      <c r="D103" s="29"/>
      <c r="E103" s="29"/>
      <c r="F103" s="29"/>
      <c r="G103" s="29"/>
      <c r="H103" s="29"/>
      <c r="I103" s="29"/>
      <c r="J103" s="29"/>
      <c r="K103" s="29"/>
      <c r="L103" s="3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</row>
    <row r="104" spans="1:65" s="2" customFormat="1" ht="29.25" customHeight="1">
      <c r="A104" s="29"/>
      <c r="B104" s="30"/>
      <c r="C104" s="110" t="s">
        <v>113</v>
      </c>
      <c r="D104" s="29"/>
      <c r="E104" s="29"/>
      <c r="F104" s="29"/>
      <c r="G104" s="29"/>
      <c r="H104" s="29"/>
      <c r="I104" s="29"/>
      <c r="J104" s="119">
        <f>ROUND(J105 + J106 + J107 + J108 + J109 + J110,2)</f>
        <v>0</v>
      </c>
      <c r="K104" s="29"/>
      <c r="L104" s="39"/>
      <c r="N104" s="120" t="s">
        <v>37</v>
      </c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</row>
    <row r="105" spans="1:65" s="2" customFormat="1" ht="18" customHeight="1">
      <c r="A105" s="29"/>
      <c r="B105" s="121"/>
      <c r="C105" s="122"/>
      <c r="D105" s="228" t="s">
        <v>114</v>
      </c>
      <c r="E105" s="229"/>
      <c r="F105" s="229"/>
      <c r="G105" s="122"/>
      <c r="H105" s="122"/>
      <c r="I105" s="122"/>
      <c r="J105" s="124">
        <v>0</v>
      </c>
      <c r="K105" s="122"/>
      <c r="L105" s="125"/>
      <c r="M105" s="126"/>
      <c r="N105" s="127" t="s">
        <v>39</v>
      </c>
      <c r="O105" s="126"/>
      <c r="P105" s="126"/>
      <c r="Q105" s="126"/>
      <c r="R105" s="126"/>
      <c r="S105" s="122"/>
      <c r="T105" s="122"/>
      <c r="U105" s="122"/>
      <c r="V105" s="122"/>
      <c r="W105" s="122"/>
      <c r="X105" s="122"/>
      <c r="Y105" s="122"/>
      <c r="Z105" s="122"/>
      <c r="AA105" s="122"/>
      <c r="AB105" s="122"/>
      <c r="AC105" s="122"/>
      <c r="AD105" s="122"/>
      <c r="AE105" s="122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28" t="s">
        <v>115</v>
      </c>
      <c r="AZ105" s="126"/>
      <c r="BA105" s="126"/>
      <c r="BB105" s="126"/>
      <c r="BC105" s="126"/>
      <c r="BD105" s="126"/>
      <c r="BE105" s="129">
        <f t="shared" ref="BE105:BE110" si="0">IF(N105="základná",J105,0)</f>
        <v>0</v>
      </c>
      <c r="BF105" s="129">
        <f t="shared" ref="BF105:BF110" si="1">IF(N105="znížená",J105,0)</f>
        <v>0</v>
      </c>
      <c r="BG105" s="129">
        <f t="shared" ref="BG105:BG110" si="2">IF(N105="zákl. prenesená",J105,0)</f>
        <v>0</v>
      </c>
      <c r="BH105" s="129">
        <f t="shared" ref="BH105:BH110" si="3">IF(N105="zníž. prenesená",J105,0)</f>
        <v>0</v>
      </c>
      <c r="BI105" s="129">
        <f t="shared" ref="BI105:BI110" si="4">IF(N105="nulová",J105,0)</f>
        <v>0</v>
      </c>
      <c r="BJ105" s="128" t="s">
        <v>116</v>
      </c>
      <c r="BK105" s="126"/>
      <c r="BL105" s="126"/>
      <c r="BM105" s="126"/>
    </row>
    <row r="106" spans="1:65" s="2" customFormat="1" ht="18" customHeight="1">
      <c r="A106" s="29"/>
      <c r="B106" s="121"/>
      <c r="C106" s="122"/>
      <c r="D106" s="228" t="s">
        <v>117</v>
      </c>
      <c r="E106" s="229"/>
      <c r="F106" s="229"/>
      <c r="G106" s="122"/>
      <c r="H106" s="122"/>
      <c r="I106" s="122"/>
      <c r="J106" s="124">
        <v>0</v>
      </c>
      <c r="K106" s="122"/>
      <c r="L106" s="125"/>
      <c r="M106" s="126"/>
      <c r="N106" s="127" t="s">
        <v>39</v>
      </c>
      <c r="O106" s="126"/>
      <c r="P106" s="126"/>
      <c r="Q106" s="126"/>
      <c r="R106" s="126"/>
      <c r="S106" s="122"/>
      <c r="T106" s="122"/>
      <c r="U106" s="122"/>
      <c r="V106" s="122"/>
      <c r="W106" s="122"/>
      <c r="X106" s="122"/>
      <c r="Y106" s="122"/>
      <c r="Z106" s="122"/>
      <c r="AA106" s="122"/>
      <c r="AB106" s="122"/>
      <c r="AC106" s="122"/>
      <c r="AD106" s="122"/>
      <c r="AE106" s="122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28" t="s">
        <v>115</v>
      </c>
      <c r="AZ106" s="126"/>
      <c r="BA106" s="126"/>
      <c r="BB106" s="126"/>
      <c r="BC106" s="126"/>
      <c r="BD106" s="126"/>
      <c r="BE106" s="129">
        <f t="shared" si="0"/>
        <v>0</v>
      </c>
      <c r="BF106" s="129">
        <f t="shared" si="1"/>
        <v>0</v>
      </c>
      <c r="BG106" s="129">
        <f t="shared" si="2"/>
        <v>0</v>
      </c>
      <c r="BH106" s="129">
        <f t="shared" si="3"/>
        <v>0</v>
      </c>
      <c r="BI106" s="129">
        <f t="shared" si="4"/>
        <v>0</v>
      </c>
      <c r="BJ106" s="128" t="s">
        <v>116</v>
      </c>
      <c r="BK106" s="126"/>
      <c r="BL106" s="126"/>
      <c r="BM106" s="126"/>
    </row>
    <row r="107" spans="1:65" s="2" customFormat="1" ht="18" customHeight="1">
      <c r="A107" s="29"/>
      <c r="B107" s="121"/>
      <c r="C107" s="122"/>
      <c r="D107" s="228" t="s">
        <v>118</v>
      </c>
      <c r="E107" s="229"/>
      <c r="F107" s="229"/>
      <c r="G107" s="122"/>
      <c r="H107" s="122"/>
      <c r="I107" s="122"/>
      <c r="J107" s="124">
        <v>0</v>
      </c>
      <c r="K107" s="122"/>
      <c r="L107" s="125"/>
      <c r="M107" s="126"/>
      <c r="N107" s="127" t="s">
        <v>39</v>
      </c>
      <c r="O107" s="126"/>
      <c r="P107" s="126"/>
      <c r="Q107" s="126"/>
      <c r="R107" s="126"/>
      <c r="S107" s="122"/>
      <c r="T107" s="122"/>
      <c r="U107" s="122"/>
      <c r="V107" s="122"/>
      <c r="W107" s="122"/>
      <c r="X107" s="122"/>
      <c r="Y107" s="122"/>
      <c r="Z107" s="122"/>
      <c r="AA107" s="122"/>
      <c r="AB107" s="122"/>
      <c r="AC107" s="122"/>
      <c r="AD107" s="122"/>
      <c r="AE107" s="122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28" t="s">
        <v>115</v>
      </c>
      <c r="AZ107" s="126"/>
      <c r="BA107" s="126"/>
      <c r="BB107" s="126"/>
      <c r="BC107" s="126"/>
      <c r="BD107" s="126"/>
      <c r="BE107" s="129">
        <f t="shared" si="0"/>
        <v>0</v>
      </c>
      <c r="BF107" s="129">
        <f t="shared" si="1"/>
        <v>0</v>
      </c>
      <c r="BG107" s="129">
        <f t="shared" si="2"/>
        <v>0</v>
      </c>
      <c r="BH107" s="129">
        <f t="shared" si="3"/>
        <v>0</v>
      </c>
      <c r="BI107" s="129">
        <f t="shared" si="4"/>
        <v>0</v>
      </c>
      <c r="BJ107" s="128" t="s">
        <v>116</v>
      </c>
      <c r="BK107" s="126"/>
      <c r="BL107" s="126"/>
      <c r="BM107" s="126"/>
    </row>
    <row r="108" spans="1:65" s="2" customFormat="1" ht="18" customHeight="1">
      <c r="A108" s="29"/>
      <c r="B108" s="121"/>
      <c r="C108" s="122"/>
      <c r="D108" s="228" t="s">
        <v>119</v>
      </c>
      <c r="E108" s="229"/>
      <c r="F108" s="229"/>
      <c r="G108" s="122"/>
      <c r="H108" s="122"/>
      <c r="I108" s="122"/>
      <c r="J108" s="124">
        <v>0</v>
      </c>
      <c r="K108" s="122"/>
      <c r="L108" s="125"/>
      <c r="M108" s="126"/>
      <c r="N108" s="127" t="s">
        <v>39</v>
      </c>
      <c r="O108" s="126"/>
      <c r="P108" s="126"/>
      <c r="Q108" s="126"/>
      <c r="R108" s="126"/>
      <c r="S108" s="122"/>
      <c r="T108" s="122"/>
      <c r="U108" s="122"/>
      <c r="V108" s="122"/>
      <c r="W108" s="122"/>
      <c r="X108" s="122"/>
      <c r="Y108" s="122"/>
      <c r="Z108" s="122"/>
      <c r="AA108" s="122"/>
      <c r="AB108" s="122"/>
      <c r="AC108" s="122"/>
      <c r="AD108" s="122"/>
      <c r="AE108" s="122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28" t="s">
        <v>115</v>
      </c>
      <c r="AZ108" s="126"/>
      <c r="BA108" s="126"/>
      <c r="BB108" s="126"/>
      <c r="BC108" s="126"/>
      <c r="BD108" s="126"/>
      <c r="BE108" s="129">
        <f t="shared" si="0"/>
        <v>0</v>
      </c>
      <c r="BF108" s="129">
        <f t="shared" si="1"/>
        <v>0</v>
      </c>
      <c r="BG108" s="129">
        <f t="shared" si="2"/>
        <v>0</v>
      </c>
      <c r="BH108" s="129">
        <f t="shared" si="3"/>
        <v>0</v>
      </c>
      <c r="BI108" s="129">
        <f t="shared" si="4"/>
        <v>0</v>
      </c>
      <c r="BJ108" s="128" t="s">
        <v>116</v>
      </c>
      <c r="BK108" s="126"/>
      <c r="BL108" s="126"/>
      <c r="BM108" s="126"/>
    </row>
    <row r="109" spans="1:65" s="2" customFormat="1" ht="18" customHeight="1">
      <c r="A109" s="29"/>
      <c r="B109" s="121"/>
      <c r="C109" s="122"/>
      <c r="D109" s="228" t="s">
        <v>120</v>
      </c>
      <c r="E109" s="229"/>
      <c r="F109" s="229"/>
      <c r="G109" s="122"/>
      <c r="H109" s="122"/>
      <c r="I109" s="122"/>
      <c r="J109" s="124">
        <v>0</v>
      </c>
      <c r="K109" s="122"/>
      <c r="L109" s="125"/>
      <c r="M109" s="126"/>
      <c r="N109" s="127" t="s">
        <v>39</v>
      </c>
      <c r="O109" s="126"/>
      <c r="P109" s="126"/>
      <c r="Q109" s="126"/>
      <c r="R109" s="126"/>
      <c r="S109" s="122"/>
      <c r="T109" s="122"/>
      <c r="U109" s="122"/>
      <c r="V109" s="122"/>
      <c r="W109" s="122"/>
      <c r="X109" s="122"/>
      <c r="Y109" s="122"/>
      <c r="Z109" s="122"/>
      <c r="AA109" s="122"/>
      <c r="AB109" s="122"/>
      <c r="AC109" s="122"/>
      <c r="AD109" s="122"/>
      <c r="AE109" s="122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28" t="s">
        <v>115</v>
      </c>
      <c r="AZ109" s="126"/>
      <c r="BA109" s="126"/>
      <c r="BB109" s="126"/>
      <c r="BC109" s="126"/>
      <c r="BD109" s="126"/>
      <c r="BE109" s="129">
        <f t="shared" si="0"/>
        <v>0</v>
      </c>
      <c r="BF109" s="129">
        <f t="shared" si="1"/>
        <v>0</v>
      </c>
      <c r="BG109" s="129">
        <f t="shared" si="2"/>
        <v>0</v>
      </c>
      <c r="BH109" s="129">
        <f t="shared" si="3"/>
        <v>0</v>
      </c>
      <c r="BI109" s="129">
        <f t="shared" si="4"/>
        <v>0</v>
      </c>
      <c r="BJ109" s="128" t="s">
        <v>116</v>
      </c>
      <c r="BK109" s="126"/>
      <c r="BL109" s="126"/>
      <c r="BM109" s="126"/>
    </row>
    <row r="110" spans="1:65" s="2" customFormat="1" ht="18" customHeight="1">
      <c r="A110" s="29"/>
      <c r="B110" s="121"/>
      <c r="C110" s="122"/>
      <c r="D110" s="123" t="s">
        <v>121</v>
      </c>
      <c r="E110" s="122"/>
      <c r="F110" s="122"/>
      <c r="G110" s="122"/>
      <c r="H110" s="122"/>
      <c r="I110" s="122"/>
      <c r="J110" s="124">
        <f>ROUND(J30*T110,2)</f>
        <v>0</v>
      </c>
      <c r="K110" s="122"/>
      <c r="L110" s="125"/>
      <c r="M110" s="126"/>
      <c r="N110" s="127" t="s">
        <v>39</v>
      </c>
      <c r="O110" s="126"/>
      <c r="P110" s="126"/>
      <c r="Q110" s="126"/>
      <c r="R110" s="126"/>
      <c r="S110" s="122"/>
      <c r="T110" s="122"/>
      <c r="U110" s="122"/>
      <c r="V110" s="122"/>
      <c r="W110" s="122"/>
      <c r="X110" s="122"/>
      <c r="Y110" s="122"/>
      <c r="Z110" s="122"/>
      <c r="AA110" s="122"/>
      <c r="AB110" s="122"/>
      <c r="AC110" s="122"/>
      <c r="AD110" s="122"/>
      <c r="AE110" s="122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8" t="s">
        <v>122</v>
      </c>
      <c r="AZ110" s="126"/>
      <c r="BA110" s="126"/>
      <c r="BB110" s="126"/>
      <c r="BC110" s="126"/>
      <c r="BD110" s="126"/>
      <c r="BE110" s="129">
        <f t="shared" si="0"/>
        <v>0</v>
      </c>
      <c r="BF110" s="129">
        <f t="shared" si="1"/>
        <v>0</v>
      </c>
      <c r="BG110" s="129">
        <f t="shared" si="2"/>
        <v>0</v>
      </c>
      <c r="BH110" s="129">
        <f t="shared" si="3"/>
        <v>0</v>
      </c>
      <c r="BI110" s="129">
        <f t="shared" si="4"/>
        <v>0</v>
      </c>
      <c r="BJ110" s="128" t="s">
        <v>116</v>
      </c>
      <c r="BK110" s="126"/>
      <c r="BL110" s="126"/>
      <c r="BM110" s="126"/>
    </row>
    <row r="111" spans="1:65" s="2" customFormat="1" ht="11.25">
      <c r="A111" s="29"/>
      <c r="B111" s="30"/>
      <c r="C111" s="29"/>
      <c r="D111" s="29"/>
      <c r="E111" s="29"/>
      <c r="F111" s="29"/>
      <c r="G111" s="29"/>
      <c r="H111" s="29"/>
      <c r="I111" s="29"/>
      <c r="J111" s="29"/>
      <c r="K111" s="29"/>
      <c r="L111" s="3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:65" s="2" customFormat="1" ht="29.25" customHeight="1">
      <c r="A112" s="29"/>
      <c r="B112" s="30"/>
      <c r="C112" s="130" t="s">
        <v>123</v>
      </c>
      <c r="D112" s="100"/>
      <c r="E112" s="100"/>
      <c r="F112" s="100"/>
      <c r="G112" s="100"/>
      <c r="H112" s="100"/>
      <c r="I112" s="100"/>
      <c r="J112" s="131">
        <f>ROUND(J96+J104,2)</f>
        <v>0</v>
      </c>
      <c r="K112" s="100"/>
      <c r="L112" s="3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:31" s="2" customFormat="1" ht="6.95" customHeight="1">
      <c r="A113" s="29"/>
      <c r="B113" s="44"/>
      <c r="C113" s="45"/>
      <c r="D113" s="45"/>
      <c r="E113" s="45"/>
      <c r="F113" s="45"/>
      <c r="G113" s="45"/>
      <c r="H113" s="45"/>
      <c r="I113" s="45"/>
      <c r="J113" s="45"/>
      <c r="K113" s="45"/>
      <c r="L113" s="3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7" spans="1:31" s="2" customFormat="1" ht="6.95" customHeight="1">
      <c r="A117" s="29"/>
      <c r="B117" s="46"/>
      <c r="C117" s="47"/>
      <c r="D117" s="47"/>
      <c r="E117" s="47"/>
      <c r="F117" s="47"/>
      <c r="G117" s="47"/>
      <c r="H117" s="47"/>
      <c r="I117" s="47"/>
      <c r="J117" s="47"/>
      <c r="K117" s="47"/>
      <c r="L117" s="3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:31" s="2" customFormat="1" ht="24.95" customHeight="1">
      <c r="A118" s="29"/>
      <c r="B118" s="30"/>
      <c r="C118" s="18" t="s">
        <v>124</v>
      </c>
      <c r="D118" s="29"/>
      <c r="E118" s="29"/>
      <c r="F118" s="29"/>
      <c r="G118" s="29"/>
      <c r="H118" s="29"/>
      <c r="I118" s="29"/>
      <c r="J118" s="29"/>
      <c r="K118" s="29"/>
      <c r="L118" s="3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31" s="2" customFormat="1" ht="6.95" customHeight="1">
      <c r="A119" s="29"/>
      <c r="B119" s="30"/>
      <c r="C119" s="29"/>
      <c r="D119" s="29"/>
      <c r="E119" s="29"/>
      <c r="F119" s="29"/>
      <c r="G119" s="29"/>
      <c r="H119" s="29"/>
      <c r="I119" s="29"/>
      <c r="J119" s="29"/>
      <c r="K119" s="29"/>
      <c r="L119" s="3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:31" s="2" customFormat="1" ht="12" customHeight="1">
      <c r="A120" s="29"/>
      <c r="B120" s="30"/>
      <c r="C120" s="24" t="s">
        <v>14</v>
      </c>
      <c r="D120" s="29"/>
      <c r="E120" s="29"/>
      <c r="F120" s="29"/>
      <c r="G120" s="29"/>
      <c r="H120" s="29"/>
      <c r="I120" s="29"/>
      <c r="J120" s="29"/>
      <c r="K120" s="29"/>
      <c r="L120" s="3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:31" s="2" customFormat="1" ht="16.5" customHeight="1">
      <c r="A121" s="29"/>
      <c r="B121" s="30"/>
      <c r="C121" s="29"/>
      <c r="D121" s="29"/>
      <c r="E121" s="224" t="str">
        <f>E7</f>
        <v>Revitalizácia športoveho areálu Slavoj Trebišov - opakovaná</v>
      </c>
      <c r="F121" s="225"/>
      <c r="G121" s="225"/>
      <c r="H121" s="225"/>
      <c r="I121" s="29"/>
      <c r="J121" s="29"/>
      <c r="K121" s="29"/>
      <c r="L121" s="3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</row>
    <row r="122" spans="1:31" s="2" customFormat="1" ht="12" customHeight="1">
      <c r="A122" s="29"/>
      <c r="B122" s="30"/>
      <c r="C122" s="24" t="s">
        <v>96</v>
      </c>
      <c r="D122" s="29"/>
      <c r="E122" s="29"/>
      <c r="F122" s="29"/>
      <c r="G122" s="29"/>
      <c r="H122" s="29"/>
      <c r="I122" s="29"/>
      <c r="J122" s="29"/>
      <c r="K122" s="29"/>
      <c r="L122" s="3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</row>
    <row r="123" spans="1:31" s="2" customFormat="1" ht="16.5" customHeight="1">
      <c r="A123" s="29"/>
      <c r="B123" s="30"/>
      <c r="C123" s="29"/>
      <c r="D123" s="29"/>
      <c r="E123" s="185" t="str">
        <f>E9</f>
        <v xml:space="preserve">04 - SO 04 Asfaltove ihrisko pre skaterov </v>
      </c>
      <c r="F123" s="226"/>
      <c r="G123" s="226"/>
      <c r="H123" s="226"/>
      <c r="I123" s="29"/>
      <c r="J123" s="29"/>
      <c r="K123" s="29"/>
      <c r="L123" s="3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</row>
    <row r="124" spans="1:31" s="2" customFormat="1" ht="6.95" customHeight="1">
      <c r="A124" s="29"/>
      <c r="B124" s="30"/>
      <c r="C124" s="29"/>
      <c r="D124" s="29"/>
      <c r="E124" s="29"/>
      <c r="F124" s="29"/>
      <c r="G124" s="29"/>
      <c r="H124" s="29"/>
      <c r="I124" s="29"/>
      <c r="J124" s="29"/>
      <c r="K124" s="29"/>
      <c r="L124" s="3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</row>
    <row r="125" spans="1:31" s="2" customFormat="1" ht="12" customHeight="1">
      <c r="A125" s="29"/>
      <c r="B125" s="30"/>
      <c r="C125" s="24" t="s">
        <v>17</v>
      </c>
      <c r="D125" s="29"/>
      <c r="E125" s="29"/>
      <c r="F125" s="22" t="str">
        <f>F12</f>
        <v xml:space="preserve">Trebišov </v>
      </c>
      <c r="G125" s="29"/>
      <c r="H125" s="29"/>
      <c r="I125" s="24" t="s">
        <v>19</v>
      </c>
      <c r="J125" s="52" t="str">
        <f>IF(J12="","",J12)</f>
        <v>10. 2. 2021</v>
      </c>
      <c r="K125" s="29"/>
      <c r="L125" s="3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</row>
    <row r="126" spans="1:31" s="2" customFormat="1" ht="6.95" customHeight="1">
      <c r="A126" s="29"/>
      <c r="B126" s="30"/>
      <c r="C126" s="29"/>
      <c r="D126" s="29"/>
      <c r="E126" s="29"/>
      <c r="F126" s="29"/>
      <c r="G126" s="29"/>
      <c r="H126" s="29"/>
      <c r="I126" s="29"/>
      <c r="J126" s="29"/>
      <c r="K126" s="29"/>
      <c r="L126" s="3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</row>
    <row r="127" spans="1:31" s="2" customFormat="1" ht="15.2" customHeight="1">
      <c r="A127" s="29"/>
      <c r="B127" s="30"/>
      <c r="C127" s="24" t="s">
        <v>21</v>
      </c>
      <c r="D127" s="29"/>
      <c r="E127" s="29"/>
      <c r="F127" s="22" t="str">
        <f>E15</f>
        <v xml:space="preserve">Mesto Trebišov </v>
      </c>
      <c r="G127" s="29"/>
      <c r="H127" s="29"/>
      <c r="I127" s="24" t="s">
        <v>27</v>
      </c>
      <c r="J127" s="27" t="str">
        <f>E21</f>
        <v xml:space="preserve"> </v>
      </c>
      <c r="K127" s="29"/>
      <c r="L127" s="3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</row>
    <row r="128" spans="1:31" s="2" customFormat="1" ht="15.2" customHeight="1">
      <c r="A128" s="29"/>
      <c r="B128" s="30"/>
      <c r="C128" s="24" t="s">
        <v>25</v>
      </c>
      <c r="D128" s="29"/>
      <c r="E128" s="29"/>
      <c r="F128" s="22" t="str">
        <f>IF(E18="","",E18)</f>
        <v>Vyplň údaj</v>
      </c>
      <c r="G128" s="29"/>
      <c r="H128" s="29"/>
      <c r="I128" s="24" t="s">
        <v>31</v>
      </c>
      <c r="J128" s="27" t="str">
        <f>E24</f>
        <v xml:space="preserve"> </v>
      </c>
      <c r="K128" s="29"/>
      <c r="L128" s="3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</row>
    <row r="129" spans="1:65" s="2" customFormat="1" ht="10.35" customHeight="1">
      <c r="A129" s="29"/>
      <c r="B129" s="30"/>
      <c r="C129" s="29"/>
      <c r="D129" s="29"/>
      <c r="E129" s="29"/>
      <c r="F129" s="29"/>
      <c r="G129" s="29"/>
      <c r="H129" s="29"/>
      <c r="I129" s="29"/>
      <c r="J129" s="29"/>
      <c r="K129" s="29"/>
      <c r="L129" s="3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</row>
    <row r="130" spans="1:65" s="11" customFormat="1" ht="29.25" customHeight="1">
      <c r="A130" s="132"/>
      <c r="B130" s="133"/>
      <c r="C130" s="134" t="s">
        <v>125</v>
      </c>
      <c r="D130" s="135" t="s">
        <v>58</v>
      </c>
      <c r="E130" s="135" t="s">
        <v>54</v>
      </c>
      <c r="F130" s="135" t="s">
        <v>55</v>
      </c>
      <c r="G130" s="135" t="s">
        <v>126</v>
      </c>
      <c r="H130" s="135" t="s">
        <v>127</v>
      </c>
      <c r="I130" s="135" t="s">
        <v>128</v>
      </c>
      <c r="J130" s="136" t="s">
        <v>102</v>
      </c>
      <c r="K130" s="137" t="s">
        <v>129</v>
      </c>
      <c r="L130" s="138"/>
      <c r="M130" s="59" t="s">
        <v>1</v>
      </c>
      <c r="N130" s="60" t="s">
        <v>37</v>
      </c>
      <c r="O130" s="60" t="s">
        <v>130</v>
      </c>
      <c r="P130" s="60" t="s">
        <v>131</v>
      </c>
      <c r="Q130" s="60" t="s">
        <v>132</v>
      </c>
      <c r="R130" s="60" t="s">
        <v>133</v>
      </c>
      <c r="S130" s="60" t="s">
        <v>134</v>
      </c>
      <c r="T130" s="61" t="s">
        <v>135</v>
      </c>
      <c r="U130" s="132"/>
      <c r="V130" s="132"/>
      <c r="W130" s="132"/>
      <c r="X130" s="132"/>
      <c r="Y130" s="132"/>
      <c r="Z130" s="132"/>
      <c r="AA130" s="132"/>
      <c r="AB130" s="132"/>
      <c r="AC130" s="132"/>
      <c r="AD130" s="132"/>
      <c r="AE130" s="132"/>
    </row>
    <row r="131" spans="1:65" s="2" customFormat="1" ht="22.9" customHeight="1">
      <c r="A131" s="29"/>
      <c r="B131" s="30"/>
      <c r="C131" s="66" t="s">
        <v>98</v>
      </c>
      <c r="D131" s="29"/>
      <c r="E131" s="29"/>
      <c r="F131" s="29"/>
      <c r="G131" s="29"/>
      <c r="H131" s="29"/>
      <c r="I131" s="29"/>
      <c r="J131" s="139">
        <f>BK131</f>
        <v>0</v>
      </c>
      <c r="K131" s="29"/>
      <c r="L131" s="30"/>
      <c r="M131" s="62"/>
      <c r="N131" s="53"/>
      <c r="O131" s="63"/>
      <c r="P131" s="140">
        <f>P132</f>
        <v>0</v>
      </c>
      <c r="Q131" s="63"/>
      <c r="R131" s="140">
        <f>R132</f>
        <v>109.50978000000001</v>
      </c>
      <c r="S131" s="63"/>
      <c r="T131" s="141">
        <f>T132</f>
        <v>157.226</v>
      </c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T131" s="14" t="s">
        <v>72</v>
      </c>
      <c r="AU131" s="14" t="s">
        <v>104</v>
      </c>
      <c r="BK131" s="142">
        <f>BK132</f>
        <v>0</v>
      </c>
    </row>
    <row r="132" spans="1:65" s="12" customFormat="1" ht="25.9" customHeight="1">
      <c r="B132" s="143"/>
      <c r="D132" s="144" t="s">
        <v>72</v>
      </c>
      <c r="E132" s="145" t="s">
        <v>136</v>
      </c>
      <c r="F132" s="145" t="s">
        <v>137</v>
      </c>
      <c r="I132" s="146"/>
      <c r="J132" s="147">
        <f>BK132</f>
        <v>0</v>
      </c>
      <c r="L132" s="143"/>
      <c r="M132" s="148"/>
      <c r="N132" s="149"/>
      <c r="O132" s="149"/>
      <c r="P132" s="150">
        <f>P133+P135+P138+P141</f>
        <v>0</v>
      </c>
      <c r="Q132" s="149"/>
      <c r="R132" s="150">
        <f>R133+R135+R138+R141</f>
        <v>109.50978000000001</v>
      </c>
      <c r="S132" s="149"/>
      <c r="T132" s="151">
        <f>T133+T135+T138+T141</f>
        <v>157.226</v>
      </c>
      <c r="AR132" s="144" t="s">
        <v>81</v>
      </c>
      <c r="AT132" s="152" t="s">
        <v>72</v>
      </c>
      <c r="AU132" s="152" t="s">
        <v>73</v>
      </c>
      <c r="AY132" s="144" t="s">
        <v>138</v>
      </c>
      <c r="BK132" s="153">
        <f>BK133+BK135+BK138+BK141</f>
        <v>0</v>
      </c>
    </row>
    <row r="133" spans="1:65" s="12" customFormat="1" ht="22.9" customHeight="1">
      <c r="B133" s="143"/>
      <c r="D133" s="144" t="s">
        <v>72</v>
      </c>
      <c r="E133" s="154" t="s">
        <v>81</v>
      </c>
      <c r="F133" s="154" t="s">
        <v>139</v>
      </c>
      <c r="I133" s="146"/>
      <c r="J133" s="155">
        <f>BK133</f>
        <v>0</v>
      </c>
      <c r="L133" s="143"/>
      <c r="M133" s="148"/>
      <c r="N133" s="149"/>
      <c r="O133" s="149"/>
      <c r="P133" s="150">
        <f>P134</f>
        <v>0</v>
      </c>
      <c r="Q133" s="149"/>
      <c r="R133" s="150">
        <f>R134</f>
        <v>0.16094</v>
      </c>
      <c r="S133" s="149"/>
      <c r="T133" s="151">
        <f>T134</f>
        <v>157.226</v>
      </c>
      <c r="AR133" s="144" t="s">
        <v>81</v>
      </c>
      <c r="AT133" s="152" t="s">
        <v>72</v>
      </c>
      <c r="AU133" s="152" t="s">
        <v>81</v>
      </c>
      <c r="AY133" s="144" t="s">
        <v>138</v>
      </c>
      <c r="BK133" s="153">
        <f>BK134</f>
        <v>0</v>
      </c>
    </row>
    <row r="134" spans="1:65" s="2" customFormat="1" ht="33" customHeight="1">
      <c r="A134" s="29"/>
      <c r="B134" s="121"/>
      <c r="C134" s="156" t="s">
        <v>81</v>
      </c>
      <c r="D134" s="156" t="s">
        <v>140</v>
      </c>
      <c r="E134" s="157" t="s">
        <v>271</v>
      </c>
      <c r="F134" s="158" t="s">
        <v>272</v>
      </c>
      <c r="G134" s="159" t="s">
        <v>164</v>
      </c>
      <c r="H134" s="160">
        <v>1238</v>
      </c>
      <c r="I134" s="161"/>
      <c r="J134" s="160">
        <f>ROUND(I134*H134,3)</f>
        <v>0</v>
      </c>
      <c r="K134" s="162"/>
      <c r="L134" s="30"/>
      <c r="M134" s="163" t="s">
        <v>1</v>
      </c>
      <c r="N134" s="164" t="s">
        <v>39</v>
      </c>
      <c r="O134" s="55"/>
      <c r="P134" s="165">
        <f>O134*H134</f>
        <v>0</v>
      </c>
      <c r="Q134" s="165">
        <v>1.2999999999999999E-4</v>
      </c>
      <c r="R134" s="165">
        <f>Q134*H134</f>
        <v>0.16094</v>
      </c>
      <c r="S134" s="165">
        <v>0.127</v>
      </c>
      <c r="T134" s="166">
        <f>S134*H134</f>
        <v>157.226</v>
      </c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R134" s="167" t="s">
        <v>144</v>
      </c>
      <c r="AT134" s="167" t="s">
        <v>140</v>
      </c>
      <c r="AU134" s="167" t="s">
        <v>116</v>
      </c>
      <c r="AY134" s="14" t="s">
        <v>138</v>
      </c>
      <c r="BE134" s="168">
        <f>IF(N134="základná",J134,0)</f>
        <v>0</v>
      </c>
      <c r="BF134" s="168">
        <f>IF(N134="znížená",J134,0)</f>
        <v>0</v>
      </c>
      <c r="BG134" s="168">
        <f>IF(N134="zákl. prenesená",J134,0)</f>
        <v>0</v>
      </c>
      <c r="BH134" s="168">
        <f>IF(N134="zníž. prenesená",J134,0)</f>
        <v>0</v>
      </c>
      <c r="BI134" s="168">
        <f>IF(N134="nulová",J134,0)</f>
        <v>0</v>
      </c>
      <c r="BJ134" s="14" t="s">
        <v>116</v>
      </c>
      <c r="BK134" s="169">
        <f>ROUND(I134*H134,3)</f>
        <v>0</v>
      </c>
      <c r="BL134" s="14" t="s">
        <v>144</v>
      </c>
      <c r="BM134" s="167" t="s">
        <v>273</v>
      </c>
    </row>
    <row r="135" spans="1:65" s="12" customFormat="1" ht="22.9" customHeight="1">
      <c r="B135" s="143"/>
      <c r="D135" s="144" t="s">
        <v>72</v>
      </c>
      <c r="E135" s="154" t="s">
        <v>157</v>
      </c>
      <c r="F135" s="154" t="s">
        <v>184</v>
      </c>
      <c r="I135" s="146"/>
      <c r="J135" s="155">
        <f>BK135</f>
        <v>0</v>
      </c>
      <c r="L135" s="143"/>
      <c r="M135" s="148"/>
      <c r="N135" s="149"/>
      <c r="O135" s="149"/>
      <c r="P135" s="150">
        <f>SUM(P136:P137)</f>
        <v>0</v>
      </c>
      <c r="Q135" s="149"/>
      <c r="R135" s="150">
        <f>SUM(R136:R137)</f>
        <v>109.34884000000001</v>
      </c>
      <c r="S135" s="149"/>
      <c r="T135" s="151">
        <f>SUM(T136:T137)</f>
        <v>0</v>
      </c>
      <c r="AR135" s="144" t="s">
        <v>81</v>
      </c>
      <c r="AT135" s="152" t="s">
        <v>72</v>
      </c>
      <c r="AU135" s="152" t="s">
        <v>81</v>
      </c>
      <c r="AY135" s="144" t="s">
        <v>138</v>
      </c>
      <c r="BK135" s="153">
        <f>SUM(BK136:BK137)</f>
        <v>0</v>
      </c>
    </row>
    <row r="136" spans="1:65" s="2" customFormat="1" ht="33" customHeight="1">
      <c r="A136" s="29"/>
      <c r="B136" s="121"/>
      <c r="C136" s="156" t="s">
        <v>166</v>
      </c>
      <c r="D136" s="156" t="s">
        <v>140</v>
      </c>
      <c r="E136" s="157" t="s">
        <v>274</v>
      </c>
      <c r="F136" s="158" t="s">
        <v>275</v>
      </c>
      <c r="G136" s="159" t="s">
        <v>164</v>
      </c>
      <c r="H136" s="160">
        <v>1046</v>
      </c>
      <c r="I136" s="161"/>
      <c r="J136" s="160">
        <f>ROUND(I136*H136,3)</f>
        <v>0</v>
      </c>
      <c r="K136" s="162"/>
      <c r="L136" s="30"/>
      <c r="M136" s="163" t="s">
        <v>1</v>
      </c>
      <c r="N136" s="164" t="s">
        <v>39</v>
      </c>
      <c r="O136" s="55"/>
      <c r="P136" s="165">
        <f>O136*H136</f>
        <v>0</v>
      </c>
      <c r="Q136" s="165">
        <v>8.0999999999999996E-4</v>
      </c>
      <c r="R136" s="165">
        <f>Q136*H136</f>
        <v>0.8472599999999999</v>
      </c>
      <c r="S136" s="165">
        <v>0</v>
      </c>
      <c r="T136" s="166">
        <f>S136*H136</f>
        <v>0</v>
      </c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R136" s="167" t="s">
        <v>144</v>
      </c>
      <c r="AT136" s="167" t="s">
        <v>140</v>
      </c>
      <c r="AU136" s="167" t="s">
        <v>116</v>
      </c>
      <c r="AY136" s="14" t="s">
        <v>138</v>
      </c>
      <c r="BE136" s="168">
        <f>IF(N136="základná",J136,0)</f>
        <v>0</v>
      </c>
      <c r="BF136" s="168">
        <f>IF(N136="znížená",J136,0)</f>
        <v>0</v>
      </c>
      <c r="BG136" s="168">
        <f>IF(N136="zákl. prenesená",J136,0)</f>
        <v>0</v>
      </c>
      <c r="BH136" s="168">
        <f>IF(N136="zníž. prenesená",J136,0)</f>
        <v>0</v>
      </c>
      <c r="BI136" s="168">
        <f>IF(N136="nulová",J136,0)</f>
        <v>0</v>
      </c>
      <c r="BJ136" s="14" t="s">
        <v>116</v>
      </c>
      <c r="BK136" s="169">
        <f>ROUND(I136*H136,3)</f>
        <v>0</v>
      </c>
      <c r="BL136" s="14" t="s">
        <v>144</v>
      </c>
      <c r="BM136" s="167" t="s">
        <v>276</v>
      </c>
    </row>
    <row r="137" spans="1:65" s="2" customFormat="1" ht="33" customHeight="1">
      <c r="A137" s="29"/>
      <c r="B137" s="121"/>
      <c r="C137" s="156" t="s">
        <v>149</v>
      </c>
      <c r="D137" s="156" t="s">
        <v>140</v>
      </c>
      <c r="E137" s="157" t="s">
        <v>277</v>
      </c>
      <c r="F137" s="158" t="s">
        <v>278</v>
      </c>
      <c r="G137" s="159" t="s">
        <v>164</v>
      </c>
      <c r="H137" s="160">
        <v>1046</v>
      </c>
      <c r="I137" s="161"/>
      <c r="J137" s="160">
        <f>ROUND(I137*H137,3)</f>
        <v>0</v>
      </c>
      <c r="K137" s="162"/>
      <c r="L137" s="30"/>
      <c r="M137" s="163" t="s">
        <v>1</v>
      </c>
      <c r="N137" s="164" t="s">
        <v>39</v>
      </c>
      <c r="O137" s="55"/>
      <c r="P137" s="165">
        <f>O137*H137</f>
        <v>0</v>
      </c>
      <c r="Q137" s="165">
        <v>0.10373</v>
      </c>
      <c r="R137" s="165">
        <f>Q137*H137</f>
        <v>108.50158</v>
      </c>
      <c r="S137" s="165">
        <v>0</v>
      </c>
      <c r="T137" s="166">
        <f>S137*H137</f>
        <v>0</v>
      </c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R137" s="167" t="s">
        <v>144</v>
      </c>
      <c r="AT137" s="167" t="s">
        <v>140</v>
      </c>
      <c r="AU137" s="167" t="s">
        <v>116</v>
      </c>
      <c r="AY137" s="14" t="s">
        <v>138</v>
      </c>
      <c r="BE137" s="168">
        <f>IF(N137="základná",J137,0)</f>
        <v>0</v>
      </c>
      <c r="BF137" s="168">
        <f>IF(N137="znížená",J137,0)</f>
        <v>0</v>
      </c>
      <c r="BG137" s="168">
        <f>IF(N137="zákl. prenesená",J137,0)</f>
        <v>0</v>
      </c>
      <c r="BH137" s="168">
        <f>IF(N137="zníž. prenesená",J137,0)</f>
        <v>0</v>
      </c>
      <c r="BI137" s="168">
        <f>IF(N137="nulová",J137,0)</f>
        <v>0</v>
      </c>
      <c r="BJ137" s="14" t="s">
        <v>116</v>
      </c>
      <c r="BK137" s="169">
        <f>ROUND(I137*H137,3)</f>
        <v>0</v>
      </c>
      <c r="BL137" s="14" t="s">
        <v>144</v>
      </c>
      <c r="BM137" s="167" t="s">
        <v>279</v>
      </c>
    </row>
    <row r="138" spans="1:65" s="12" customFormat="1" ht="22.9" customHeight="1">
      <c r="B138" s="143"/>
      <c r="D138" s="144" t="s">
        <v>72</v>
      </c>
      <c r="E138" s="154" t="s">
        <v>175</v>
      </c>
      <c r="F138" s="154" t="s">
        <v>236</v>
      </c>
      <c r="I138" s="146"/>
      <c r="J138" s="155">
        <f>BK138</f>
        <v>0</v>
      </c>
      <c r="L138" s="143"/>
      <c r="M138" s="148"/>
      <c r="N138" s="149"/>
      <c r="O138" s="149"/>
      <c r="P138" s="150">
        <f>SUM(P139:P140)</f>
        <v>0</v>
      </c>
      <c r="Q138" s="149"/>
      <c r="R138" s="150">
        <f>SUM(R139:R140)</f>
        <v>0</v>
      </c>
      <c r="S138" s="149"/>
      <c r="T138" s="151">
        <f>SUM(T139:T140)</f>
        <v>0</v>
      </c>
      <c r="AR138" s="144" t="s">
        <v>81</v>
      </c>
      <c r="AT138" s="152" t="s">
        <v>72</v>
      </c>
      <c r="AU138" s="152" t="s">
        <v>81</v>
      </c>
      <c r="AY138" s="144" t="s">
        <v>138</v>
      </c>
      <c r="BK138" s="153">
        <f>SUM(BK139:BK140)</f>
        <v>0</v>
      </c>
    </row>
    <row r="139" spans="1:65" s="2" customFormat="1" ht="33" customHeight="1">
      <c r="A139" s="29"/>
      <c r="B139" s="121"/>
      <c r="C139" s="156" t="s">
        <v>144</v>
      </c>
      <c r="D139" s="156" t="s">
        <v>140</v>
      </c>
      <c r="E139" s="157" t="s">
        <v>280</v>
      </c>
      <c r="F139" s="158" t="s">
        <v>281</v>
      </c>
      <c r="G139" s="159" t="s">
        <v>254</v>
      </c>
      <c r="H139" s="160">
        <v>157.226</v>
      </c>
      <c r="I139" s="161"/>
      <c r="J139" s="160">
        <f>ROUND(I139*H139,3)</f>
        <v>0</v>
      </c>
      <c r="K139" s="162"/>
      <c r="L139" s="30"/>
      <c r="M139" s="163" t="s">
        <v>1</v>
      </c>
      <c r="N139" s="164" t="s">
        <v>39</v>
      </c>
      <c r="O139" s="55"/>
      <c r="P139" s="165">
        <f>O139*H139</f>
        <v>0</v>
      </c>
      <c r="Q139" s="165">
        <v>0</v>
      </c>
      <c r="R139" s="165">
        <f>Q139*H139</f>
        <v>0</v>
      </c>
      <c r="S139" s="165">
        <v>0</v>
      </c>
      <c r="T139" s="166">
        <f>S139*H139</f>
        <v>0</v>
      </c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R139" s="167" t="s">
        <v>144</v>
      </c>
      <c r="AT139" s="167" t="s">
        <v>140</v>
      </c>
      <c r="AU139" s="167" t="s">
        <v>116</v>
      </c>
      <c r="AY139" s="14" t="s">
        <v>138</v>
      </c>
      <c r="BE139" s="168">
        <f>IF(N139="základná",J139,0)</f>
        <v>0</v>
      </c>
      <c r="BF139" s="168">
        <f>IF(N139="znížená",J139,0)</f>
        <v>0</v>
      </c>
      <c r="BG139" s="168">
        <f>IF(N139="zákl. prenesená",J139,0)</f>
        <v>0</v>
      </c>
      <c r="BH139" s="168">
        <f>IF(N139="zníž. prenesená",J139,0)</f>
        <v>0</v>
      </c>
      <c r="BI139" s="168">
        <f>IF(N139="nulová",J139,0)</f>
        <v>0</v>
      </c>
      <c r="BJ139" s="14" t="s">
        <v>116</v>
      </c>
      <c r="BK139" s="169">
        <f>ROUND(I139*H139,3)</f>
        <v>0</v>
      </c>
      <c r="BL139" s="14" t="s">
        <v>144</v>
      </c>
      <c r="BM139" s="167" t="s">
        <v>282</v>
      </c>
    </row>
    <row r="140" spans="1:65" s="2" customFormat="1" ht="21.75" customHeight="1">
      <c r="A140" s="29"/>
      <c r="B140" s="121"/>
      <c r="C140" s="156" t="s">
        <v>157</v>
      </c>
      <c r="D140" s="156" t="s">
        <v>140</v>
      </c>
      <c r="E140" s="157" t="s">
        <v>283</v>
      </c>
      <c r="F140" s="158" t="s">
        <v>284</v>
      </c>
      <c r="G140" s="159" t="s">
        <v>254</v>
      </c>
      <c r="H140" s="160">
        <v>157.226</v>
      </c>
      <c r="I140" s="161"/>
      <c r="J140" s="160">
        <f>ROUND(I140*H140,3)</f>
        <v>0</v>
      </c>
      <c r="K140" s="162"/>
      <c r="L140" s="30"/>
      <c r="M140" s="163" t="s">
        <v>1</v>
      </c>
      <c r="N140" s="164" t="s">
        <v>39</v>
      </c>
      <c r="O140" s="55"/>
      <c r="P140" s="165">
        <f>O140*H140</f>
        <v>0</v>
      </c>
      <c r="Q140" s="165">
        <v>0</v>
      </c>
      <c r="R140" s="165">
        <f>Q140*H140</f>
        <v>0</v>
      </c>
      <c r="S140" s="165">
        <v>0</v>
      </c>
      <c r="T140" s="166">
        <f>S140*H140</f>
        <v>0</v>
      </c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R140" s="167" t="s">
        <v>144</v>
      </c>
      <c r="AT140" s="167" t="s">
        <v>140</v>
      </c>
      <c r="AU140" s="167" t="s">
        <v>116</v>
      </c>
      <c r="AY140" s="14" t="s">
        <v>138</v>
      </c>
      <c r="BE140" s="168">
        <f>IF(N140="základná",J140,0)</f>
        <v>0</v>
      </c>
      <c r="BF140" s="168">
        <f>IF(N140="znížená",J140,0)</f>
        <v>0</v>
      </c>
      <c r="BG140" s="168">
        <f>IF(N140="zákl. prenesená",J140,0)</f>
        <v>0</v>
      </c>
      <c r="BH140" s="168">
        <f>IF(N140="zníž. prenesená",J140,0)</f>
        <v>0</v>
      </c>
      <c r="BI140" s="168">
        <f>IF(N140="nulová",J140,0)</f>
        <v>0</v>
      </c>
      <c r="BJ140" s="14" t="s">
        <v>116</v>
      </c>
      <c r="BK140" s="169">
        <f>ROUND(I140*H140,3)</f>
        <v>0</v>
      </c>
      <c r="BL140" s="14" t="s">
        <v>144</v>
      </c>
      <c r="BM140" s="167" t="s">
        <v>285</v>
      </c>
    </row>
    <row r="141" spans="1:65" s="12" customFormat="1" ht="22.9" customHeight="1">
      <c r="B141" s="143"/>
      <c r="D141" s="144" t="s">
        <v>72</v>
      </c>
      <c r="E141" s="154" t="s">
        <v>249</v>
      </c>
      <c r="F141" s="154" t="s">
        <v>250</v>
      </c>
      <c r="I141" s="146"/>
      <c r="J141" s="155">
        <f>BK141</f>
        <v>0</v>
      </c>
      <c r="L141" s="143"/>
      <c r="M141" s="148"/>
      <c r="N141" s="149"/>
      <c r="O141" s="149"/>
      <c r="P141" s="150">
        <f>P142</f>
        <v>0</v>
      </c>
      <c r="Q141" s="149"/>
      <c r="R141" s="150">
        <f>R142</f>
        <v>0</v>
      </c>
      <c r="S141" s="149"/>
      <c r="T141" s="151">
        <f>T142</f>
        <v>0</v>
      </c>
      <c r="AR141" s="144" t="s">
        <v>81</v>
      </c>
      <c r="AT141" s="152" t="s">
        <v>72</v>
      </c>
      <c r="AU141" s="152" t="s">
        <v>81</v>
      </c>
      <c r="AY141" s="144" t="s">
        <v>138</v>
      </c>
      <c r="BK141" s="153">
        <f>BK142</f>
        <v>0</v>
      </c>
    </row>
    <row r="142" spans="1:65" s="2" customFormat="1" ht="33" customHeight="1">
      <c r="A142" s="29"/>
      <c r="B142" s="121"/>
      <c r="C142" s="156" t="s">
        <v>161</v>
      </c>
      <c r="D142" s="156" t="s">
        <v>140</v>
      </c>
      <c r="E142" s="157" t="s">
        <v>286</v>
      </c>
      <c r="F142" s="158" t="s">
        <v>287</v>
      </c>
      <c r="G142" s="159" t="s">
        <v>254</v>
      </c>
      <c r="H142" s="160">
        <v>109.51</v>
      </c>
      <c r="I142" s="161"/>
      <c r="J142" s="160">
        <f>ROUND(I142*H142,3)</f>
        <v>0</v>
      </c>
      <c r="K142" s="162"/>
      <c r="L142" s="30"/>
      <c r="M142" s="180" t="s">
        <v>1</v>
      </c>
      <c r="N142" s="181" t="s">
        <v>39</v>
      </c>
      <c r="O142" s="182"/>
      <c r="P142" s="183">
        <f>O142*H142</f>
        <v>0</v>
      </c>
      <c r="Q142" s="183">
        <v>0</v>
      </c>
      <c r="R142" s="183">
        <f>Q142*H142</f>
        <v>0</v>
      </c>
      <c r="S142" s="183">
        <v>0</v>
      </c>
      <c r="T142" s="184">
        <f>S142*H142</f>
        <v>0</v>
      </c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R142" s="167" t="s">
        <v>144</v>
      </c>
      <c r="AT142" s="167" t="s">
        <v>140</v>
      </c>
      <c r="AU142" s="167" t="s">
        <v>116</v>
      </c>
      <c r="AY142" s="14" t="s">
        <v>138</v>
      </c>
      <c r="BE142" s="168">
        <f>IF(N142="základná",J142,0)</f>
        <v>0</v>
      </c>
      <c r="BF142" s="168">
        <f>IF(N142="znížená",J142,0)</f>
        <v>0</v>
      </c>
      <c r="BG142" s="168">
        <f>IF(N142="zákl. prenesená",J142,0)</f>
        <v>0</v>
      </c>
      <c r="BH142" s="168">
        <f>IF(N142="zníž. prenesená",J142,0)</f>
        <v>0</v>
      </c>
      <c r="BI142" s="168">
        <f>IF(N142="nulová",J142,0)</f>
        <v>0</v>
      </c>
      <c r="BJ142" s="14" t="s">
        <v>116</v>
      </c>
      <c r="BK142" s="169">
        <f>ROUND(I142*H142,3)</f>
        <v>0</v>
      </c>
      <c r="BL142" s="14" t="s">
        <v>144</v>
      </c>
      <c r="BM142" s="167" t="s">
        <v>288</v>
      </c>
    </row>
    <row r="143" spans="1:65" s="2" customFormat="1" ht="6.95" customHeight="1">
      <c r="A143" s="29"/>
      <c r="B143" s="44"/>
      <c r="C143" s="45"/>
      <c r="D143" s="45"/>
      <c r="E143" s="45"/>
      <c r="F143" s="45"/>
      <c r="G143" s="45"/>
      <c r="H143" s="45"/>
      <c r="I143" s="45"/>
      <c r="J143" s="45"/>
      <c r="K143" s="45"/>
      <c r="L143" s="30"/>
      <c r="M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</row>
  </sheetData>
  <autoFilter ref="C130:K142"/>
  <mergeCells count="14">
    <mergeCell ref="D109:F109"/>
    <mergeCell ref="E121:H121"/>
    <mergeCell ref="E123:H123"/>
    <mergeCell ref="L2:V2"/>
    <mergeCell ref="E87:H87"/>
    <mergeCell ref="D105:F105"/>
    <mergeCell ref="D106:F106"/>
    <mergeCell ref="D107:F107"/>
    <mergeCell ref="D108:F108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50"/>
  <sheetViews>
    <sheetView showGridLines="0" workbookViewId="0"/>
  </sheetViews>
  <sheetFormatPr defaultRowHeight="1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223" t="s">
        <v>5</v>
      </c>
      <c r="M2" s="208"/>
      <c r="N2" s="208"/>
      <c r="O2" s="208"/>
      <c r="P2" s="208"/>
      <c r="Q2" s="208"/>
      <c r="R2" s="208"/>
      <c r="S2" s="208"/>
      <c r="T2" s="208"/>
      <c r="U2" s="208"/>
      <c r="V2" s="208"/>
      <c r="AT2" s="14" t="s">
        <v>91</v>
      </c>
    </row>
    <row r="3" spans="1:46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73</v>
      </c>
    </row>
    <row r="4" spans="1:46" s="1" customFormat="1" ht="24.95" customHeight="1">
      <c r="B4" s="17"/>
      <c r="D4" s="18" t="s">
        <v>95</v>
      </c>
      <c r="L4" s="17"/>
      <c r="M4" s="90" t="s">
        <v>9</v>
      </c>
      <c r="AT4" s="14" t="s">
        <v>3</v>
      </c>
    </row>
    <row r="5" spans="1:46" s="1" customFormat="1" ht="6.95" customHeight="1">
      <c r="B5" s="17"/>
      <c r="L5" s="17"/>
    </row>
    <row r="6" spans="1:46" s="1" customFormat="1" ht="12" customHeight="1">
      <c r="B6" s="17"/>
      <c r="D6" s="24" t="s">
        <v>14</v>
      </c>
      <c r="L6" s="17"/>
    </row>
    <row r="7" spans="1:46" s="1" customFormat="1" ht="16.5" customHeight="1">
      <c r="B7" s="17"/>
      <c r="E7" s="224" t="str">
        <f>'Rekapitulácia stavby'!K6</f>
        <v>Revitalizácia športoveho areálu Slavoj Trebišov - opakovaná</v>
      </c>
      <c r="F7" s="225"/>
      <c r="G7" s="225"/>
      <c r="H7" s="225"/>
      <c r="L7" s="17"/>
    </row>
    <row r="8" spans="1:46" s="2" customFormat="1" ht="12" customHeight="1">
      <c r="A8" s="29"/>
      <c r="B8" s="30"/>
      <c r="C8" s="29"/>
      <c r="D8" s="24" t="s">
        <v>96</v>
      </c>
      <c r="E8" s="29"/>
      <c r="F8" s="29"/>
      <c r="G8" s="29"/>
      <c r="H8" s="29"/>
      <c r="I8" s="29"/>
      <c r="J8" s="29"/>
      <c r="K8" s="29"/>
      <c r="L8" s="3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16.5" customHeight="1">
      <c r="A9" s="29"/>
      <c r="B9" s="30"/>
      <c r="C9" s="29"/>
      <c r="D9" s="29"/>
      <c r="E9" s="185" t="s">
        <v>289</v>
      </c>
      <c r="F9" s="226"/>
      <c r="G9" s="226"/>
      <c r="H9" s="226"/>
      <c r="I9" s="29"/>
      <c r="J9" s="29"/>
      <c r="K9" s="29"/>
      <c r="L9" s="3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t="11.25">
      <c r="A10" s="29"/>
      <c r="B10" s="30"/>
      <c r="C10" s="29"/>
      <c r="D10" s="29"/>
      <c r="E10" s="29"/>
      <c r="F10" s="29"/>
      <c r="G10" s="29"/>
      <c r="H10" s="29"/>
      <c r="I10" s="29"/>
      <c r="J10" s="29"/>
      <c r="K10" s="29"/>
      <c r="L10" s="3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customHeight="1">
      <c r="A11" s="29"/>
      <c r="B11" s="30"/>
      <c r="C11" s="29"/>
      <c r="D11" s="24" t="s">
        <v>15</v>
      </c>
      <c r="E11" s="29"/>
      <c r="F11" s="22" t="s">
        <v>1</v>
      </c>
      <c r="G11" s="29"/>
      <c r="H11" s="29"/>
      <c r="I11" s="24" t="s">
        <v>16</v>
      </c>
      <c r="J11" s="22" t="s">
        <v>1</v>
      </c>
      <c r="K11" s="29"/>
      <c r="L11" s="3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customHeight="1">
      <c r="A12" s="29"/>
      <c r="B12" s="30"/>
      <c r="C12" s="29"/>
      <c r="D12" s="24" t="s">
        <v>17</v>
      </c>
      <c r="E12" s="29"/>
      <c r="F12" s="22" t="s">
        <v>18</v>
      </c>
      <c r="G12" s="29"/>
      <c r="H12" s="29"/>
      <c r="I12" s="24" t="s">
        <v>19</v>
      </c>
      <c r="J12" s="52" t="str">
        <f>'Rekapitulácia stavby'!AN8</f>
        <v>10. 2. 2021</v>
      </c>
      <c r="K12" s="29"/>
      <c r="L12" s="3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customHeight="1">
      <c r="A13" s="29"/>
      <c r="B13" s="30"/>
      <c r="C13" s="29"/>
      <c r="D13" s="29"/>
      <c r="E13" s="29"/>
      <c r="F13" s="29"/>
      <c r="G13" s="29"/>
      <c r="H13" s="29"/>
      <c r="I13" s="29"/>
      <c r="J13" s="29"/>
      <c r="K13" s="29"/>
      <c r="L13" s="3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customHeight="1">
      <c r="A14" s="29"/>
      <c r="B14" s="30"/>
      <c r="C14" s="29"/>
      <c r="D14" s="24" t="s">
        <v>21</v>
      </c>
      <c r="E14" s="29"/>
      <c r="F14" s="29"/>
      <c r="G14" s="29"/>
      <c r="H14" s="29"/>
      <c r="I14" s="24" t="s">
        <v>22</v>
      </c>
      <c r="J14" s="22" t="s">
        <v>1</v>
      </c>
      <c r="K14" s="29"/>
      <c r="L14" s="3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customHeight="1">
      <c r="A15" s="29"/>
      <c r="B15" s="30"/>
      <c r="C15" s="29"/>
      <c r="D15" s="29"/>
      <c r="E15" s="22" t="s">
        <v>23</v>
      </c>
      <c r="F15" s="29"/>
      <c r="G15" s="29"/>
      <c r="H15" s="29"/>
      <c r="I15" s="24" t="s">
        <v>24</v>
      </c>
      <c r="J15" s="22" t="s">
        <v>1</v>
      </c>
      <c r="K15" s="29"/>
      <c r="L15" s="3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customHeight="1">
      <c r="A16" s="29"/>
      <c r="B16" s="30"/>
      <c r="C16" s="29"/>
      <c r="D16" s="29"/>
      <c r="E16" s="29"/>
      <c r="F16" s="29"/>
      <c r="G16" s="29"/>
      <c r="H16" s="29"/>
      <c r="I16" s="29"/>
      <c r="J16" s="29"/>
      <c r="K16" s="29"/>
      <c r="L16" s="3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customHeight="1">
      <c r="A17" s="29"/>
      <c r="B17" s="30"/>
      <c r="C17" s="29"/>
      <c r="D17" s="24" t="s">
        <v>25</v>
      </c>
      <c r="E17" s="29"/>
      <c r="F17" s="29"/>
      <c r="G17" s="29"/>
      <c r="H17" s="29"/>
      <c r="I17" s="24" t="s">
        <v>22</v>
      </c>
      <c r="J17" s="25" t="str">
        <f>'Rekapitulácia stavby'!AN13</f>
        <v>Vyplň údaj</v>
      </c>
      <c r="K17" s="29"/>
      <c r="L17" s="3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customHeight="1">
      <c r="A18" s="29"/>
      <c r="B18" s="30"/>
      <c r="C18" s="29"/>
      <c r="D18" s="29"/>
      <c r="E18" s="227" t="str">
        <f>'Rekapitulácia stavby'!E14</f>
        <v>Vyplň údaj</v>
      </c>
      <c r="F18" s="207"/>
      <c r="G18" s="207"/>
      <c r="H18" s="207"/>
      <c r="I18" s="24" t="s">
        <v>24</v>
      </c>
      <c r="J18" s="25" t="str">
        <f>'Rekapitulácia stavby'!AN14</f>
        <v>Vyplň údaj</v>
      </c>
      <c r="K18" s="29"/>
      <c r="L18" s="3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customHeight="1">
      <c r="A19" s="29"/>
      <c r="B19" s="30"/>
      <c r="C19" s="29"/>
      <c r="D19" s="29"/>
      <c r="E19" s="29"/>
      <c r="F19" s="29"/>
      <c r="G19" s="29"/>
      <c r="H19" s="29"/>
      <c r="I19" s="29"/>
      <c r="J19" s="29"/>
      <c r="K19" s="29"/>
      <c r="L19" s="3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customHeight="1">
      <c r="A20" s="29"/>
      <c r="B20" s="30"/>
      <c r="C20" s="29"/>
      <c r="D20" s="24" t="s">
        <v>27</v>
      </c>
      <c r="E20" s="29"/>
      <c r="F20" s="29"/>
      <c r="G20" s="29"/>
      <c r="H20" s="29"/>
      <c r="I20" s="24" t="s">
        <v>22</v>
      </c>
      <c r="J20" s="22" t="str">
        <f>IF('Rekapitulácia stavby'!AN16="","",'Rekapitulácia stavby'!AN16)</f>
        <v/>
      </c>
      <c r="K20" s="29"/>
      <c r="L20" s="3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customHeight="1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24" t="s">
        <v>24</v>
      </c>
      <c r="J21" s="22" t="str">
        <f>IF('Rekapitulácia stavby'!AN17="","",'Rekapitulácia stavby'!AN17)</f>
        <v/>
      </c>
      <c r="K21" s="29"/>
      <c r="L21" s="3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customHeight="1">
      <c r="A22" s="29"/>
      <c r="B22" s="30"/>
      <c r="C22" s="29"/>
      <c r="D22" s="29"/>
      <c r="E22" s="29"/>
      <c r="F22" s="29"/>
      <c r="G22" s="29"/>
      <c r="H22" s="29"/>
      <c r="I22" s="29"/>
      <c r="J22" s="29"/>
      <c r="K22" s="29"/>
      <c r="L22" s="3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customHeight="1">
      <c r="A23" s="29"/>
      <c r="B23" s="30"/>
      <c r="C23" s="29"/>
      <c r="D23" s="24" t="s">
        <v>31</v>
      </c>
      <c r="E23" s="29"/>
      <c r="F23" s="29"/>
      <c r="G23" s="29"/>
      <c r="H23" s="29"/>
      <c r="I23" s="24" t="s">
        <v>22</v>
      </c>
      <c r="J23" s="22" t="str">
        <f>IF('Rekapitulácia stavby'!AN19="","",'Rekapitulácia stavby'!AN19)</f>
        <v/>
      </c>
      <c r="K23" s="29"/>
      <c r="L23" s="3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customHeight="1">
      <c r="A24" s="29"/>
      <c r="B24" s="30"/>
      <c r="C24" s="29"/>
      <c r="D24" s="29"/>
      <c r="E24" s="22" t="str">
        <f>IF('Rekapitulácia stavby'!E20="","",'Rekapitulácia stavby'!E20)</f>
        <v xml:space="preserve"> </v>
      </c>
      <c r="F24" s="29"/>
      <c r="G24" s="29"/>
      <c r="H24" s="29"/>
      <c r="I24" s="24" t="s">
        <v>24</v>
      </c>
      <c r="J24" s="22" t="str">
        <f>IF('Rekapitulácia stavby'!AN20="","",'Rekapitulácia stavby'!AN20)</f>
        <v/>
      </c>
      <c r="K24" s="29"/>
      <c r="L24" s="3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customHeight="1">
      <c r="A25" s="29"/>
      <c r="B25" s="30"/>
      <c r="C25" s="29"/>
      <c r="D25" s="29"/>
      <c r="E25" s="29"/>
      <c r="F25" s="29"/>
      <c r="G25" s="29"/>
      <c r="H25" s="29"/>
      <c r="I25" s="29"/>
      <c r="J25" s="29"/>
      <c r="K25" s="29"/>
      <c r="L25" s="3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customHeight="1">
      <c r="A26" s="29"/>
      <c r="B26" s="30"/>
      <c r="C26" s="29"/>
      <c r="D26" s="24" t="s">
        <v>32</v>
      </c>
      <c r="E26" s="29"/>
      <c r="F26" s="29"/>
      <c r="G26" s="29"/>
      <c r="H26" s="29"/>
      <c r="I26" s="29"/>
      <c r="J26" s="29"/>
      <c r="K26" s="29"/>
      <c r="L26" s="3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customHeight="1">
      <c r="A27" s="91"/>
      <c r="B27" s="92"/>
      <c r="C27" s="91"/>
      <c r="D27" s="91"/>
      <c r="E27" s="212" t="s">
        <v>1</v>
      </c>
      <c r="F27" s="212"/>
      <c r="G27" s="212"/>
      <c r="H27" s="212"/>
      <c r="I27" s="91"/>
      <c r="J27" s="91"/>
      <c r="K27" s="91"/>
      <c r="L27" s="93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</row>
    <row r="28" spans="1:31" s="2" customFormat="1" ht="6.95" customHeight="1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3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customHeight="1">
      <c r="A29" s="29"/>
      <c r="B29" s="30"/>
      <c r="C29" s="29"/>
      <c r="D29" s="63"/>
      <c r="E29" s="63"/>
      <c r="F29" s="63"/>
      <c r="G29" s="63"/>
      <c r="H29" s="63"/>
      <c r="I29" s="63"/>
      <c r="J29" s="63"/>
      <c r="K29" s="63"/>
      <c r="L29" s="3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14.45" customHeight="1">
      <c r="A30" s="29"/>
      <c r="B30" s="30"/>
      <c r="C30" s="29"/>
      <c r="D30" s="22" t="s">
        <v>98</v>
      </c>
      <c r="E30" s="29"/>
      <c r="F30" s="29"/>
      <c r="G30" s="29"/>
      <c r="H30" s="29"/>
      <c r="I30" s="29"/>
      <c r="J30" s="94">
        <f>J96</f>
        <v>0</v>
      </c>
      <c r="K30" s="29"/>
      <c r="L30" s="3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14.45" customHeight="1">
      <c r="A31" s="29"/>
      <c r="B31" s="30"/>
      <c r="C31" s="29"/>
      <c r="D31" s="95" t="s">
        <v>99</v>
      </c>
      <c r="E31" s="29"/>
      <c r="F31" s="29"/>
      <c r="G31" s="29"/>
      <c r="H31" s="29"/>
      <c r="I31" s="29"/>
      <c r="J31" s="94">
        <f>J104</f>
        <v>0</v>
      </c>
      <c r="K31" s="29"/>
      <c r="L31" s="3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25.35" customHeight="1">
      <c r="A32" s="29"/>
      <c r="B32" s="30"/>
      <c r="C32" s="29"/>
      <c r="D32" s="96" t="s">
        <v>33</v>
      </c>
      <c r="E32" s="29"/>
      <c r="F32" s="29"/>
      <c r="G32" s="29"/>
      <c r="H32" s="29"/>
      <c r="I32" s="29"/>
      <c r="J32" s="68">
        <f>ROUND(J30 + J31, 2)</f>
        <v>0</v>
      </c>
      <c r="K32" s="29"/>
      <c r="L32" s="3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6.95" customHeight="1">
      <c r="A33" s="29"/>
      <c r="B33" s="30"/>
      <c r="C33" s="29"/>
      <c r="D33" s="63"/>
      <c r="E33" s="63"/>
      <c r="F33" s="63"/>
      <c r="G33" s="63"/>
      <c r="H33" s="63"/>
      <c r="I33" s="63"/>
      <c r="J33" s="63"/>
      <c r="K33" s="63"/>
      <c r="L33" s="3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customHeight="1">
      <c r="A34" s="29"/>
      <c r="B34" s="30"/>
      <c r="C34" s="29"/>
      <c r="D34" s="29"/>
      <c r="E34" s="29"/>
      <c r="F34" s="33" t="s">
        <v>35</v>
      </c>
      <c r="G34" s="29"/>
      <c r="H34" s="29"/>
      <c r="I34" s="33" t="s">
        <v>34</v>
      </c>
      <c r="J34" s="33" t="s">
        <v>36</v>
      </c>
      <c r="K34" s="29"/>
      <c r="L34" s="3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customHeight="1">
      <c r="A35" s="29"/>
      <c r="B35" s="30"/>
      <c r="C35" s="29"/>
      <c r="D35" s="97" t="s">
        <v>37</v>
      </c>
      <c r="E35" s="24" t="s">
        <v>38</v>
      </c>
      <c r="F35" s="98">
        <f>ROUND((SUM(BE104:BE111) + SUM(BE131:BE149)),  2)</f>
        <v>0</v>
      </c>
      <c r="G35" s="29"/>
      <c r="H35" s="29"/>
      <c r="I35" s="99">
        <v>0.2</v>
      </c>
      <c r="J35" s="98">
        <f>ROUND(((SUM(BE104:BE111) + SUM(BE131:BE149))*I35),  2)</f>
        <v>0</v>
      </c>
      <c r="K35" s="29"/>
      <c r="L35" s="3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customHeight="1">
      <c r="A36" s="29"/>
      <c r="B36" s="30"/>
      <c r="C36" s="29"/>
      <c r="D36" s="29"/>
      <c r="E36" s="24" t="s">
        <v>39</v>
      </c>
      <c r="F36" s="98">
        <f>ROUND((SUM(BF104:BF111) + SUM(BF131:BF149)),  2)</f>
        <v>0</v>
      </c>
      <c r="G36" s="29"/>
      <c r="H36" s="29"/>
      <c r="I36" s="99">
        <v>0.2</v>
      </c>
      <c r="J36" s="98">
        <f>ROUND(((SUM(BF104:BF111) + SUM(BF131:BF149))*I36),  2)</f>
        <v>0</v>
      </c>
      <c r="K36" s="29"/>
      <c r="L36" s="3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24" t="s">
        <v>40</v>
      </c>
      <c r="F37" s="98">
        <f>ROUND((SUM(BG104:BG111) + SUM(BG131:BG149)),  2)</f>
        <v>0</v>
      </c>
      <c r="G37" s="29"/>
      <c r="H37" s="29"/>
      <c r="I37" s="99">
        <v>0.2</v>
      </c>
      <c r="J37" s="98">
        <f>0</f>
        <v>0</v>
      </c>
      <c r="K37" s="29"/>
      <c r="L37" s="3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14.45" hidden="1" customHeight="1">
      <c r="A38" s="29"/>
      <c r="B38" s="30"/>
      <c r="C38" s="29"/>
      <c r="D38" s="29"/>
      <c r="E38" s="24" t="s">
        <v>41</v>
      </c>
      <c r="F38" s="98">
        <f>ROUND((SUM(BH104:BH111) + SUM(BH131:BH149)),  2)</f>
        <v>0</v>
      </c>
      <c r="G38" s="29"/>
      <c r="H38" s="29"/>
      <c r="I38" s="99">
        <v>0.2</v>
      </c>
      <c r="J38" s="98">
        <f>0</f>
        <v>0</v>
      </c>
      <c r="K38" s="29"/>
      <c r="L38" s="3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14.45" hidden="1" customHeight="1">
      <c r="A39" s="29"/>
      <c r="B39" s="30"/>
      <c r="C39" s="29"/>
      <c r="D39" s="29"/>
      <c r="E39" s="24" t="s">
        <v>42</v>
      </c>
      <c r="F39" s="98">
        <f>ROUND((SUM(BI104:BI111) + SUM(BI131:BI149)),  2)</f>
        <v>0</v>
      </c>
      <c r="G39" s="29"/>
      <c r="H39" s="29"/>
      <c r="I39" s="99">
        <v>0</v>
      </c>
      <c r="J39" s="98">
        <f>0</f>
        <v>0</v>
      </c>
      <c r="K39" s="29"/>
      <c r="L39" s="3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6.95" customHeight="1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3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2" customFormat="1" ht="25.35" customHeight="1">
      <c r="A41" s="29"/>
      <c r="B41" s="30"/>
      <c r="C41" s="100"/>
      <c r="D41" s="101" t="s">
        <v>43</v>
      </c>
      <c r="E41" s="57"/>
      <c r="F41" s="57"/>
      <c r="G41" s="102" t="s">
        <v>44</v>
      </c>
      <c r="H41" s="103" t="s">
        <v>45</v>
      </c>
      <c r="I41" s="57"/>
      <c r="J41" s="104">
        <f>SUM(J32:J39)</f>
        <v>0</v>
      </c>
      <c r="K41" s="105"/>
      <c r="L41" s="3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</row>
    <row r="42" spans="1:31" s="2" customFormat="1" ht="14.45" customHeight="1">
      <c r="A42" s="29"/>
      <c r="B42" s="30"/>
      <c r="C42" s="29"/>
      <c r="D42" s="29"/>
      <c r="E42" s="29"/>
      <c r="F42" s="29"/>
      <c r="G42" s="29"/>
      <c r="H42" s="29"/>
      <c r="I42" s="29"/>
      <c r="J42" s="29"/>
      <c r="K42" s="29"/>
      <c r="L42" s="3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</row>
    <row r="43" spans="1:31" s="1" customFormat="1" ht="14.45" customHeight="1">
      <c r="B43" s="17"/>
      <c r="L43" s="17"/>
    </row>
    <row r="44" spans="1:31" s="1" customFormat="1" ht="14.45" customHeight="1">
      <c r="B44" s="17"/>
      <c r="L44" s="17"/>
    </row>
    <row r="45" spans="1:31" s="1" customFormat="1" ht="14.45" customHeight="1">
      <c r="B45" s="17"/>
      <c r="L45" s="17"/>
    </row>
    <row r="46" spans="1:31" s="1" customFormat="1" ht="14.45" customHeight="1">
      <c r="B46" s="17"/>
      <c r="L46" s="17"/>
    </row>
    <row r="47" spans="1:31" s="1" customFormat="1" ht="14.45" customHeight="1">
      <c r="B47" s="17"/>
      <c r="L47" s="17"/>
    </row>
    <row r="48" spans="1:31" s="1" customFormat="1" ht="14.45" customHeight="1">
      <c r="B48" s="17"/>
      <c r="L48" s="17"/>
    </row>
    <row r="49" spans="1:31" s="1" customFormat="1" ht="14.45" customHeight="1">
      <c r="B49" s="17"/>
      <c r="L49" s="17"/>
    </row>
    <row r="50" spans="1:31" s="2" customFormat="1" ht="14.45" customHeight="1">
      <c r="B50" s="39"/>
      <c r="D50" s="40" t="s">
        <v>46</v>
      </c>
      <c r="E50" s="41"/>
      <c r="F50" s="41"/>
      <c r="G50" s="40" t="s">
        <v>47</v>
      </c>
      <c r="H50" s="41"/>
      <c r="I50" s="41"/>
      <c r="J50" s="41"/>
      <c r="K50" s="41"/>
      <c r="L50" s="39"/>
    </row>
    <row r="51" spans="1:31" ht="11.25">
      <c r="B51" s="17"/>
      <c r="L51" s="17"/>
    </row>
    <row r="52" spans="1:31" ht="11.25">
      <c r="B52" s="17"/>
      <c r="L52" s="17"/>
    </row>
    <row r="53" spans="1:31" ht="11.25">
      <c r="B53" s="17"/>
      <c r="L53" s="17"/>
    </row>
    <row r="54" spans="1:31" ht="11.25">
      <c r="B54" s="17"/>
      <c r="L54" s="17"/>
    </row>
    <row r="55" spans="1:31" ht="11.25">
      <c r="B55" s="17"/>
      <c r="L55" s="17"/>
    </row>
    <row r="56" spans="1:31" ht="11.25">
      <c r="B56" s="17"/>
      <c r="L56" s="17"/>
    </row>
    <row r="57" spans="1:31" ht="11.25">
      <c r="B57" s="17"/>
      <c r="L57" s="17"/>
    </row>
    <row r="58" spans="1:31" ht="11.25">
      <c r="B58" s="17"/>
      <c r="L58" s="17"/>
    </row>
    <row r="59" spans="1:31" ht="11.25">
      <c r="B59" s="17"/>
      <c r="L59" s="17"/>
    </row>
    <row r="60" spans="1:31" ht="11.25">
      <c r="B60" s="17"/>
      <c r="L60" s="17"/>
    </row>
    <row r="61" spans="1:31" s="2" customFormat="1" ht="12.75">
      <c r="A61" s="29"/>
      <c r="B61" s="30"/>
      <c r="C61" s="29"/>
      <c r="D61" s="42" t="s">
        <v>48</v>
      </c>
      <c r="E61" s="32"/>
      <c r="F61" s="106" t="s">
        <v>49</v>
      </c>
      <c r="G61" s="42" t="s">
        <v>48</v>
      </c>
      <c r="H61" s="32"/>
      <c r="I61" s="32"/>
      <c r="J61" s="107" t="s">
        <v>49</v>
      </c>
      <c r="K61" s="32"/>
      <c r="L61" s="3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 ht="11.25">
      <c r="B62" s="17"/>
      <c r="L62" s="17"/>
    </row>
    <row r="63" spans="1:31" ht="11.25">
      <c r="B63" s="17"/>
      <c r="L63" s="17"/>
    </row>
    <row r="64" spans="1:31" ht="11.25">
      <c r="B64" s="17"/>
      <c r="L64" s="17"/>
    </row>
    <row r="65" spans="1:31" s="2" customFormat="1" ht="12.75">
      <c r="A65" s="29"/>
      <c r="B65" s="30"/>
      <c r="C65" s="29"/>
      <c r="D65" s="40" t="s">
        <v>50</v>
      </c>
      <c r="E65" s="43"/>
      <c r="F65" s="43"/>
      <c r="G65" s="40" t="s">
        <v>51</v>
      </c>
      <c r="H65" s="43"/>
      <c r="I65" s="43"/>
      <c r="J65" s="43"/>
      <c r="K65" s="43"/>
      <c r="L65" s="3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ht="11.25">
      <c r="B66" s="17"/>
      <c r="L66" s="17"/>
    </row>
    <row r="67" spans="1:31" ht="11.25">
      <c r="B67" s="17"/>
      <c r="L67" s="17"/>
    </row>
    <row r="68" spans="1:31" ht="11.25">
      <c r="B68" s="17"/>
      <c r="L68" s="17"/>
    </row>
    <row r="69" spans="1:31" ht="11.25">
      <c r="B69" s="17"/>
      <c r="L69" s="17"/>
    </row>
    <row r="70" spans="1:31" ht="11.25">
      <c r="B70" s="17"/>
      <c r="L70" s="17"/>
    </row>
    <row r="71" spans="1:31" ht="11.25">
      <c r="B71" s="17"/>
      <c r="L71" s="17"/>
    </row>
    <row r="72" spans="1:31" ht="11.25">
      <c r="B72" s="17"/>
      <c r="L72" s="17"/>
    </row>
    <row r="73" spans="1:31" ht="11.25">
      <c r="B73" s="17"/>
      <c r="L73" s="17"/>
    </row>
    <row r="74" spans="1:31" ht="11.25">
      <c r="B74" s="17"/>
      <c r="L74" s="17"/>
    </row>
    <row r="75" spans="1:31" ht="11.25">
      <c r="B75" s="17"/>
      <c r="L75" s="17"/>
    </row>
    <row r="76" spans="1:31" s="2" customFormat="1" ht="12.75">
      <c r="A76" s="29"/>
      <c r="B76" s="30"/>
      <c r="C76" s="29"/>
      <c r="D76" s="42" t="s">
        <v>48</v>
      </c>
      <c r="E76" s="32"/>
      <c r="F76" s="106" t="s">
        <v>49</v>
      </c>
      <c r="G76" s="42" t="s">
        <v>48</v>
      </c>
      <c r="H76" s="32"/>
      <c r="I76" s="32"/>
      <c r="J76" s="107" t="s">
        <v>49</v>
      </c>
      <c r="K76" s="32"/>
      <c r="L76" s="3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3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81" spans="1:47" s="2" customFormat="1" ht="6.95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3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customHeight="1">
      <c r="A82" s="29"/>
      <c r="B82" s="30"/>
      <c r="C82" s="18" t="s">
        <v>100</v>
      </c>
      <c r="D82" s="29"/>
      <c r="E82" s="29"/>
      <c r="F82" s="29"/>
      <c r="G82" s="29"/>
      <c r="H82" s="29"/>
      <c r="I82" s="29"/>
      <c r="J82" s="29"/>
      <c r="K82" s="29"/>
      <c r="L82" s="3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3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customHeight="1">
      <c r="A84" s="29"/>
      <c r="B84" s="30"/>
      <c r="C84" s="24" t="s">
        <v>14</v>
      </c>
      <c r="D84" s="29"/>
      <c r="E84" s="29"/>
      <c r="F84" s="29"/>
      <c r="G84" s="29"/>
      <c r="H84" s="29"/>
      <c r="I84" s="29"/>
      <c r="J84" s="29"/>
      <c r="K84" s="29"/>
      <c r="L84" s="3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customHeight="1">
      <c r="A85" s="29"/>
      <c r="B85" s="30"/>
      <c r="C85" s="29"/>
      <c r="D85" s="29"/>
      <c r="E85" s="224" t="str">
        <f>E7</f>
        <v>Revitalizácia športoveho areálu Slavoj Trebišov - opakovaná</v>
      </c>
      <c r="F85" s="225"/>
      <c r="G85" s="225"/>
      <c r="H85" s="225"/>
      <c r="I85" s="29"/>
      <c r="J85" s="29"/>
      <c r="K85" s="29"/>
      <c r="L85" s="3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customHeight="1">
      <c r="A86" s="29"/>
      <c r="B86" s="30"/>
      <c r="C86" s="24" t="s">
        <v>96</v>
      </c>
      <c r="D86" s="29"/>
      <c r="E86" s="29"/>
      <c r="F86" s="29"/>
      <c r="G86" s="29"/>
      <c r="H86" s="29"/>
      <c r="I86" s="29"/>
      <c r="J86" s="29"/>
      <c r="K86" s="29"/>
      <c r="L86" s="3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16.5" customHeight="1">
      <c r="A87" s="29"/>
      <c r="B87" s="30"/>
      <c r="C87" s="29"/>
      <c r="D87" s="29"/>
      <c r="E87" s="185" t="str">
        <f>E9</f>
        <v xml:space="preserve">05 - SO 05 Príjazdová komunikácia </v>
      </c>
      <c r="F87" s="226"/>
      <c r="G87" s="226"/>
      <c r="H87" s="226"/>
      <c r="I87" s="29"/>
      <c r="J87" s="29"/>
      <c r="K87" s="29"/>
      <c r="L87" s="3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3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customHeight="1">
      <c r="A89" s="29"/>
      <c r="B89" s="30"/>
      <c r="C89" s="24" t="s">
        <v>17</v>
      </c>
      <c r="D89" s="29"/>
      <c r="E89" s="29"/>
      <c r="F89" s="22" t="str">
        <f>F12</f>
        <v xml:space="preserve">Trebišov </v>
      </c>
      <c r="G89" s="29"/>
      <c r="H89" s="29"/>
      <c r="I89" s="24" t="s">
        <v>19</v>
      </c>
      <c r="J89" s="52" t="str">
        <f>IF(J12="","",J12)</f>
        <v>10. 2. 2021</v>
      </c>
      <c r="K89" s="29"/>
      <c r="L89" s="3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3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customHeight="1">
      <c r="A91" s="29"/>
      <c r="B91" s="30"/>
      <c r="C91" s="24" t="s">
        <v>21</v>
      </c>
      <c r="D91" s="29"/>
      <c r="E91" s="29"/>
      <c r="F91" s="22" t="str">
        <f>E15</f>
        <v xml:space="preserve">Mesto Trebišov </v>
      </c>
      <c r="G91" s="29"/>
      <c r="H91" s="29"/>
      <c r="I91" s="24" t="s">
        <v>27</v>
      </c>
      <c r="J91" s="27" t="str">
        <f>E21</f>
        <v xml:space="preserve"> </v>
      </c>
      <c r="K91" s="29"/>
      <c r="L91" s="3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customHeight="1">
      <c r="A92" s="29"/>
      <c r="B92" s="30"/>
      <c r="C92" s="24" t="s">
        <v>25</v>
      </c>
      <c r="D92" s="29"/>
      <c r="E92" s="29"/>
      <c r="F92" s="22" t="str">
        <f>IF(E18="","",E18)</f>
        <v>Vyplň údaj</v>
      </c>
      <c r="G92" s="29"/>
      <c r="H92" s="29"/>
      <c r="I92" s="24" t="s">
        <v>31</v>
      </c>
      <c r="J92" s="27" t="str">
        <f>E24</f>
        <v xml:space="preserve"> </v>
      </c>
      <c r="K92" s="29"/>
      <c r="L92" s="3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3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customHeight="1">
      <c r="A94" s="29"/>
      <c r="B94" s="30"/>
      <c r="C94" s="108" t="s">
        <v>101</v>
      </c>
      <c r="D94" s="100"/>
      <c r="E94" s="100"/>
      <c r="F94" s="100"/>
      <c r="G94" s="100"/>
      <c r="H94" s="100"/>
      <c r="I94" s="100"/>
      <c r="J94" s="109" t="s">
        <v>102</v>
      </c>
      <c r="K94" s="100"/>
      <c r="L94" s="3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3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customHeight="1">
      <c r="A96" s="29"/>
      <c r="B96" s="30"/>
      <c r="C96" s="110" t="s">
        <v>103</v>
      </c>
      <c r="D96" s="29"/>
      <c r="E96" s="29"/>
      <c r="F96" s="29"/>
      <c r="G96" s="29"/>
      <c r="H96" s="29"/>
      <c r="I96" s="29"/>
      <c r="J96" s="68">
        <f>J131</f>
        <v>0</v>
      </c>
      <c r="K96" s="29"/>
      <c r="L96" s="3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104</v>
      </c>
    </row>
    <row r="97" spans="1:65" s="9" customFormat="1" ht="24.95" customHeight="1">
      <c r="B97" s="111"/>
      <c r="D97" s="112" t="s">
        <v>105</v>
      </c>
      <c r="E97" s="113"/>
      <c r="F97" s="113"/>
      <c r="G97" s="113"/>
      <c r="H97" s="113"/>
      <c r="I97" s="113"/>
      <c r="J97" s="114">
        <f>J132</f>
        <v>0</v>
      </c>
      <c r="L97" s="111"/>
    </row>
    <row r="98" spans="1:65" s="10" customFormat="1" ht="19.899999999999999" customHeight="1">
      <c r="B98" s="115"/>
      <c r="D98" s="116" t="s">
        <v>106</v>
      </c>
      <c r="E98" s="117"/>
      <c r="F98" s="117"/>
      <c r="G98" s="117"/>
      <c r="H98" s="117"/>
      <c r="I98" s="117"/>
      <c r="J98" s="118">
        <f>J133</f>
        <v>0</v>
      </c>
      <c r="L98" s="115"/>
    </row>
    <row r="99" spans="1:65" s="10" customFormat="1" ht="19.899999999999999" customHeight="1">
      <c r="B99" s="115"/>
      <c r="D99" s="116" t="s">
        <v>109</v>
      </c>
      <c r="E99" s="117"/>
      <c r="F99" s="117"/>
      <c r="G99" s="117"/>
      <c r="H99" s="117"/>
      <c r="I99" s="117"/>
      <c r="J99" s="118">
        <f>J138</f>
        <v>0</v>
      </c>
      <c r="L99" s="115"/>
    </row>
    <row r="100" spans="1:65" s="10" customFormat="1" ht="19.899999999999999" customHeight="1">
      <c r="B100" s="115"/>
      <c r="D100" s="116" t="s">
        <v>111</v>
      </c>
      <c r="E100" s="117"/>
      <c r="F100" s="117"/>
      <c r="G100" s="117"/>
      <c r="H100" s="117"/>
      <c r="I100" s="117"/>
      <c r="J100" s="118">
        <f>J144</f>
        <v>0</v>
      </c>
      <c r="L100" s="115"/>
    </row>
    <row r="101" spans="1:65" s="10" customFormat="1" ht="19.899999999999999" customHeight="1">
      <c r="B101" s="115"/>
      <c r="D101" s="116" t="s">
        <v>112</v>
      </c>
      <c r="E101" s="117"/>
      <c r="F101" s="117"/>
      <c r="G101" s="117"/>
      <c r="H101" s="117"/>
      <c r="I101" s="117"/>
      <c r="J101" s="118">
        <f>J148</f>
        <v>0</v>
      </c>
      <c r="L101" s="115"/>
    </row>
    <row r="102" spans="1:65" s="2" customFormat="1" ht="21.75" customHeight="1">
      <c r="A102" s="29"/>
      <c r="B102" s="30"/>
      <c r="C102" s="29"/>
      <c r="D102" s="29"/>
      <c r="E102" s="29"/>
      <c r="F102" s="29"/>
      <c r="G102" s="29"/>
      <c r="H102" s="29"/>
      <c r="I102" s="29"/>
      <c r="J102" s="29"/>
      <c r="K102" s="29"/>
      <c r="L102" s="3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</row>
    <row r="103" spans="1:65" s="2" customFormat="1" ht="6.95" customHeight="1">
      <c r="A103" s="29"/>
      <c r="B103" s="30"/>
      <c r="C103" s="29"/>
      <c r="D103" s="29"/>
      <c r="E103" s="29"/>
      <c r="F103" s="29"/>
      <c r="G103" s="29"/>
      <c r="H103" s="29"/>
      <c r="I103" s="29"/>
      <c r="J103" s="29"/>
      <c r="K103" s="29"/>
      <c r="L103" s="3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</row>
    <row r="104" spans="1:65" s="2" customFormat="1" ht="29.25" customHeight="1">
      <c r="A104" s="29"/>
      <c r="B104" s="30"/>
      <c r="C104" s="110" t="s">
        <v>113</v>
      </c>
      <c r="D104" s="29"/>
      <c r="E104" s="29"/>
      <c r="F104" s="29"/>
      <c r="G104" s="29"/>
      <c r="H104" s="29"/>
      <c r="I104" s="29"/>
      <c r="J104" s="119">
        <f>ROUND(J105 + J106 + J107 + J108 + J109 + J110,2)</f>
        <v>0</v>
      </c>
      <c r="K104" s="29"/>
      <c r="L104" s="39"/>
      <c r="N104" s="120" t="s">
        <v>37</v>
      </c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</row>
    <row r="105" spans="1:65" s="2" customFormat="1" ht="18" customHeight="1">
      <c r="A105" s="29"/>
      <c r="B105" s="121"/>
      <c r="C105" s="122"/>
      <c r="D105" s="228" t="s">
        <v>114</v>
      </c>
      <c r="E105" s="229"/>
      <c r="F105" s="229"/>
      <c r="G105" s="122"/>
      <c r="H105" s="122"/>
      <c r="I105" s="122"/>
      <c r="J105" s="124">
        <v>0</v>
      </c>
      <c r="K105" s="122"/>
      <c r="L105" s="125"/>
      <c r="M105" s="126"/>
      <c r="N105" s="127" t="s">
        <v>39</v>
      </c>
      <c r="O105" s="126"/>
      <c r="P105" s="126"/>
      <c r="Q105" s="126"/>
      <c r="R105" s="126"/>
      <c r="S105" s="122"/>
      <c r="T105" s="122"/>
      <c r="U105" s="122"/>
      <c r="V105" s="122"/>
      <c r="W105" s="122"/>
      <c r="X105" s="122"/>
      <c r="Y105" s="122"/>
      <c r="Z105" s="122"/>
      <c r="AA105" s="122"/>
      <c r="AB105" s="122"/>
      <c r="AC105" s="122"/>
      <c r="AD105" s="122"/>
      <c r="AE105" s="122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28" t="s">
        <v>115</v>
      </c>
      <c r="AZ105" s="126"/>
      <c r="BA105" s="126"/>
      <c r="BB105" s="126"/>
      <c r="BC105" s="126"/>
      <c r="BD105" s="126"/>
      <c r="BE105" s="129">
        <f t="shared" ref="BE105:BE110" si="0">IF(N105="základná",J105,0)</f>
        <v>0</v>
      </c>
      <c r="BF105" s="129">
        <f t="shared" ref="BF105:BF110" si="1">IF(N105="znížená",J105,0)</f>
        <v>0</v>
      </c>
      <c r="BG105" s="129">
        <f t="shared" ref="BG105:BG110" si="2">IF(N105="zákl. prenesená",J105,0)</f>
        <v>0</v>
      </c>
      <c r="BH105" s="129">
        <f t="shared" ref="BH105:BH110" si="3">IF(N105="zníž. prenesená",J105,0)</f>
        <v>0</v>
      </c>
      <c r="BI105" s="129">
        <f t="shared" ref="BI105:BI110" si="4">IF(N105="nulová",J105,0)</f>
        <v>0</v>
      </c>
      <c r="BJ105" s="128" t="s">
        <v>116</v>
      </c>
      <c r="BK105" s="126"/>
      <c r="BL105" s="126"/>
      <c r="BM105" s="126"/>
    </row>
    <row r="106" spans="1:65" s="2" customFormat="1" ht="18" customHeight="1">
      <c r="A106" s="29"/>
      <c r="B106" s="121"/>
      <c r="C106" s="122"/>
      <c r="D106" s="228" t="s">
        <v>117</v>
      </c>
      <c r="E106" s="229"/>
      <c r="F106" s="229"/>
      <c r="G106" s="122"/>
      <c r="H106" s="122"/>
      <c r="I106" s="122"/>
      <c r="J106" s="124">
        <v>0</v>
      </c>
      <c r="K106" s="122"/>
      <c r="L106" s="125"/>
      <c r="M106" s="126"/>
      <c r="N106" s="127" t="s">
        <v>39</v>
      </c>
      <c r="O106" s="126"/>
      <c r="P106" s="126"/>
      <c r="Q106" s="126"/>
      <c r="R106" s="126"/>
      <c r="S106" s="122"/>
      <c r="T106" s="122"/>
      <c r="U106" s="122"/>
      <c r="V106" s="122"/>
      <c r="W106" s="122"/>
      <c r="X106" s="122"/>
      <c r="Y106" s="122"/>
      <c r="Z106" s="122"/>
      <c r="AA106" s="122"/>
      <c r="AB106" s="122"/>
      <c r="AC106" s="122"/>
      <c r="AD106" s="122"/>
      <c r="AE106" s="122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28" t="s">
        <v>115</v>
      </c>
      <c r="AZ106" s="126"/>
      <c r="BA106" s="126"/>
      <c r="BB106" s="126"/>
      <c r="BC106" s="126"/>
      <c r="BD106" s="126"/>
      <c r="BE106" s="129">
        <f t="shared" si="0"/>
        <v>0</v>
      </c>
      <c r="BF106" s="129">
        <f t="shared" si="1"/>
        <v>0</v>
      </c>
      <c r="BG106" s="129">
        <f t="shared" si="2"/>
        <v>0</v>
      </c>
      <c r="BH106" s="129">
        <f t="shared" si="3"/>
        <v>0</v>
      </c>
      <c r="BI106" s="129">
        <f t="shared" si="4"/>
        <v>0</v>
      </c>
      <c r="BJ106" s="128" t="s">
        <v>116</v>
      </c>
      <c r="BK106" s="126"/>
      <c r="BL106" s="126"/>
      <c r="BM106" s="126"/>
    </row>
    <row r="107" spans="1:65" s="2" customFormat="1" ht="18" customHeight="1">
      <c r="A107" s="29"/>
      <c r="B107" s="121"/>
      <c r="C107" s="122"/>
      <c r="D107" s="228" t="s">
        <v>118</v>
      </c>
      <c r="E107" s="229"/>
      <c r="F107" s="229"/>
      <c r="G107" s="122"/>
      <c r="H107" s="122"/>
      <c r="I107" s="122"/>
      <c r="J107" s="124">
        <v>0</v>
      </c>
      <c r="K107" s="122"/>
      <c r="L107" s="125"/>
      <c r="M107" s="126"/>
      <c r="N107" s="127" t="s">
        <v>39</v>
      </c>
      <c r="O107" s="126"/>
      <c r="P107" s="126"/>
      <c r="Q107" s="126"/>
      <c r="R107" s="126"/>
      <c r="S107" s="122"/>
      <c r="T107" s="122"/>
      <c r="U107" s="122"/>
      <c r="V107" s="122"/>
      <c r="W107" s="122"/>
      <c r="X107" s="122"/>
      <c r="Y107" s="122"/>
      <c r="Z107" s="122"/>
      <c r="AA107" s="122"/>
      <c r="AB107" s="122"/>
      <c r="AC107" s="122"/>
      <c r="AD107" s="122"/>
      <c r="AE107" s="122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28" t="s">
        <v>115</v>
      </c>
      <c r="AZ107" s="126"/>
      <c r="BA107" s="126"/>
      <c r="BB107" s="126"/>
      <c r="BC107" s="126"/>
      <c r="BD107" s="126"/>
      <c r="BE107" s="129">
        <f t="shared" si="0"/>
        <v>0</v>
      </c>
      <c r="BF107" s="129">
        <f t="shared" si="1"/>
        <v>0</v>
      </c>
      <c r="BG107" s="129">
        <f t="shared" si="2"/>
        <v>0</v>
      </c>
      <c r="BH107" s="129">
        <f t="shared" si="3"/>
        <v>0</v>
      </c>
      <c r="BI107" s="129">
        <f t="shared" si="4"/>
        <v>0</v>
      </c>
      <c r="BJ107" s="128" t="s">
        <v>116</v>
      </c>
      <c r="BK107" s="126"/>
      <c r="BL107" s="126"/>
      <c r="BM107" s="126"/>
    </row>
    <row r="108" spans="1:65" s="2" customFormat="1" ht="18" customHeight="1">
      <c r="A108" s="29"/>
      <c r="B108" s="121"/>
      <c r="C108" s="122"/>
      <c r="D108" s="228" t="s">
        <v>119</v>
      </c>
      <c r="E108" s="229"/>
      <c r="F108" s="229"/>
      <c r="G108" s="122"/>
      <c r="H108" s="122"/>
      <c r="I108" s="122"/>
      <c r="J108" s="124">
        <v>0</v>
      </c>
      <c r="K108" s="122"/>
      <c r="L108" s="125"/>
      <c r="M108" s="126"/>
      <c r="N108" s="127" t="s">
        <v>39</v>
      </c>
      <c r="O108" s="126"/>
      <c r="P108" s="126"/>
      <c r="Q108" s="126"/>
      <c r="R108" s="126"/>
      <c r="S108" s="122"/>
      <c r="T108" s="122"/>
      <c r="U108" s="122"/>
      <c r="V108" s="122"/>
      <c r="W108" s="122"/>
      <c r="X108" s="122"/>
      <c r="Y108" s="122"/>
      <c r="Z108" s="122"/>
      <c r="AA108" s="122"/>
      <c r="AB108" s="122"/>
      <c r="AC108" s="122"/>
      <c r="AD108" s="122"/>
      <c r="AE108" s="122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28" t="s">
        <v>115</v>
      </c>
      <c r="AZ108" s="126"/>
      <c r="BA108" s="126"/>
      <c r="BB108" s="126"/>
      <c r="BC108" s="126"/>
      <c r="BD108" s="126"/>
      <c r="BE108" s="129">
        <f t="shared" si="0"/>
        <v>0</v>
      </c>
      <c r="BF108" s="129">
        <f t="shared" si="1"/>
        <v>0</v>
      </c>
      <c r="BG108" s="129">
        <f t="shared" si="2"/>
        <v>0</v>
      </c>
      <c r="BH108" s="129">
        <f t="shared" si="3"/>
        <v>0</v>
      </c>
      <c r="BI108" s="129">
        <f t="shared" si="4"/>
        <v>0</v>
      </c>
      <c r="BJ108" s="128" t="s">
        <v>116</v>
      </c>
      <c r="BK108" s="126"/>
      <c r="BL108" s="126"/>
      <c r="BM108" s="126"/>
    </row>
    <row r="109" spans="1:65" s="2" customFormat="1" ht="18" customHeight="1">
      <c r="A109" s="29"/>
      <c r="B109" s="121"/>
      <c r="C109" s="122"/>
      <c r="D109" s="228" t="s">
        <v>120</v>
      </c>
      <c r="E109" s="229"/>
      <c r="F109" s="229"/>
      <c r="G109" s="122"/>
      <c r="H109" s="122"/>
      <c r="I109" s="122"/>
      <c r="J109" s="124">
        <v>0</v>
      </c>
      <c r="K109" s="122"/>
      <c r="L109" s="125"/>
      <c r="M109" s="126"/>
      <c r="N109" s="127" t="s">
        <v>39</v>
      </c>
      <c r="O109" s="126"/>
      <c r="P109" s="126"/>
      <c r="Q109" s="126"/>
      <c r="R109" s="126"/>
      <c r="S109" s="122"/>
      <c r="T109" s="122"/>
      <c r="U109" s="122"/>
      <c r="V109" s="122"/>
      <c r="W109" s="122"/>
      <c r="X109" s="122"/>
      <c r="Y109" s="122"/>
      <c r="Z109" s="122"/>
      <c r="AA109" s="122"/>
      <c r="AB109" s="122"/>
      <c r="AC109" s="122"/>
      <c r="AD109" s="122"/>
      <c r="AE109" s="122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28" t="s">
        <v>115</v>
      </c>
      <c r="AZ109" s="126"/>
      <c r="BA109" s="126"/>
      <c r="BB109" s="126"/>
      <c r="BC109" s="126"/>
      <c r="BD109" s="126"/>
      <c r="BE109" s="129">
        <f t="shared" si="0"/>
        <v>0</v>
      </c>
      <c r="BF109" s="129">
        <f t="shared" si="1"/>
        <v>0</v>
      </c>
      <c r="BG109" s="129">
        <f t="shared" si="2"/>
        <v>0</v>
      </c>
      <c r="BH109" s="129">
        <f t="shared" si="3"/>
        <v>0</v>
      </c>
      <c r="BI109" s="129">
        <f t="shared" si="4"/>
        <v>0</v>
      </c>
      <c r="BJ109" s="128" t="s">
        <v>116</v>
      </c>
      <c r="BK109" s="126"/>
      <c r="BL109" s="126"/>
      <c r="BM109" s="126"/>
    </row>
    <row r="110" spans="1:65" s="2" customFormat="1" ht="18" customHeight="1">
      <c r="A110" s="29"/>
      <c r="B110" s="121"/>
      <c r="C110" s="122"/>
      <c r="D110" s="123" t="s">
        <v>121</v>
      </c>
      <c r="E110" s="122"/>
      <c r="F110" s="122"/>
      <c r="G110" s="122"/>
      <c r="H110" s="122"/>
      <c r="I110" s="122"/>
      <c r="J110" s="124">
        <f>ROUND(J30*T110,2)</f>
        <v>0</v>
      </c>
      <c r="K110" s="122"/>
      <c r="L110" s="125"/>
      <c r="M110" s="126"/>
      <c r="N110" s="127" t="s">
        <v>39</v>
      </c>
      <c r="O110" s="126"/>
      <c r="P110" s="126"/>
      <c r="Q110" s="126"/>
      <c r="R110" s="126"/>
      <c r="S110" s="122"/>
      <c r="T110" s="122"/>
      <c r="U110" s="122"/>
      <c r="V110" s="122"/>
      <c r="W110" s="122"/>
      <c r="X110" s="122"/>
      <c r="Y110" s="122"/>
      <c r="Z110" s="122"/>
      <c r="AA110" s="122"/>
      <c r="AB110" s="122"/>
      <c r="AC110" s="122"/>
      <c r="AD110" s="122"/>
      <c r="AE110" s="122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8" t="s">
        <v>122</v>
      </c>
      <c r="AZ110" s="126"/>
      <c r="BA110" s="126"/>
      <c r="BB110" s="126"/>
      <c r="BC110" s="126"/>
      <c r="BD110" s="126"/>
      <c r="BE110" s="129">
        <f t="shared" si="0"/>
        <v>0</v>
      </c>
      <c r="BF110" s="129">
        <f t="shared" si="1"/>
        <v>0</v>
      </c>
      <c r="BG110" s="129">
        <f t="shared" si="2"/>
        <v>0</v>
      </c>
      <c r="BH110" s="129">
        <f t="shared" si="3"/>
        <v>0</v>
      </c>
      <c r="BI110" s="129">
        <f t="shared" si="4"/>
        <v>0</v>
      </c>
      <c r="BJ110" s="128" t="s">
        <v>116</v>
      </c>
      <c r="BK110" s="126"/>
      <c r="BL110" s="126"/>
      <c r="BM110" s="126"/>
    </row>
    <row r="111" spans="1:65" s="2" customFormat="1" ht="11.25">
      <c r="A111" s="29"/>
      <c r="B111" s="30"/>
      <c r="C111" s="29"/>
      <c r="D111" s="29"/>
      <c r="E111" s="29"/>
      <c r="F111" s="29"/>
      <c r="G111" s="29"/>
      <c r="H111" s="29"/>
      <c r="I111" s="29"/>
      <c r="J111" s="29"/>
      <c r="K111" s="29"/>
      <c r="L111" s="3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:65" s="2" customFormat="1" ht="29.25" customHeight="1">
      <c r="A112" s="29"/>
      <c r="B112" s="30"/>
      <c r="C112" s="130" t="s">
        <v>123</v>
      </c>
      <c r="D112" s="100"/>
      <c r="E112" s="100"/>
      <c r="F112" s="100"/>
      <c r="G112" s="100"/>
      <c r="H112" s="100"/>
      <c r="I112" s="100"/>
      <c r="J112" s="131">
        <f>ROUND(J96+J104,2)</f>
        <v>0</v>
      </c>
      <c r="K112" s="100"/>
      <c r="L112" s="3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:31" s="2" customFormat="1" ht="6.95" customHeight="1">
      <c r="A113" s="29"/>
      <c r="B113" s="44"/>
      <c r="C113" s="45"/>
      <c r="D113" s="45"/>
      <c r="E113" s="45"/>
      <c r="F113" s="45"/>
      <c r="G113" s="45"/>
      <c r="H113" s="45"/>
      <c r="I113" s="45"/>
      <c r="J113" s="45"/>
      <c r="K113" s="45"/>
      <c r="L113" s="3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7" spans="1:31" s="2" customFormat="1" ht="6.95" customHeight="1">
      <c r="A117" s="29"/>
      <c r="B117" s="46"/>
      <c r="C117" s="47"/>
      <c r="D117" s="47"/>
      <c r="E117" s="47"/>
      <c r="F117" s="47"/>
      <c r="G117" s="47"/>
      <c r="H117" s="47"/>
      <c r="I117" s="47"/>
      <c r="J117" s="47"/>
      <c r="K117" s="47"/>
      <c r="L117" s="3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:31" s="2" customFormat="1" ht="24.95" customHeight="1">
      <c r="A118" s="29"/>
      <c r="B118" s="30"/>
      <c r="C118" s="18" t="s">
        <v>124</v>
      </c>
      <c r="D118" s="29"/>
      <c r="E118" s="29"/>
      <c r="F118" s="29"/>
      <c r="G118" s="29"/>
      <c r="H118" s="29"/>
      <c r="I118" s="29"/>
      <c r="J118" s="29"/>
      <c r="K118" s="29"/>
      <c r="L118" s="3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31" s="2" customFormat="1" ht="6.95" customHeight="1">
      <c r="A119" s="29"/>
      <c r="B119" s="30"/>
      <c r="C119" s="29"/>
      <c r="D119" s="29"/>
      <c r="E119" s="29"/>
      <c r="F119" s="29"/>
      <c r="G119" s="29"/>
      <c r="H119" s="29"/>
      <c r="I119" s="29"/>
      <c r="J119" s="29"/>
      <c r="K119" s="29"/>
      <c r="L119" s="3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:31" s="2" customFormat="1" ht="12" customHeight="1">
      <c r="A120" s="29"/>
      <c r="B120" s="30"/>
      <c r="C120" s="24" t="s">
        <v>14</v>
      </c>
      <c r="D120" s="29"/>
      <c r="E120" s="29"/>
      <c r="F120" s="29"/>
      <c r="G120" s="29"/>
      <c r="H120" s="29"/>
      <c r="I120" s="29"/>
      <c r="J120" s="29"/>
      <c r="K120" s="29"/>
      <c r="L120" s="3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:31" s="2" customFormat="1" ht="16.5" customHeight="1">
      <c r="A121" s="29"/>
      <c r="B121" s="30"/>
      <c r="C121" s="29"/>
      <c r="D121" s="29"/>
      <c r="E121" s="224" t="str">
        <f>E7</f>
        <v>Revitalizácia športoveho areálu Slavoj Trebišov - opakovaná</v>
      </c>
      <c r="F121" s="225"/>
      <c r="G121" s="225"/>
      <c r="H121" s="225"/>
      <c r="I121" s="29"/>
      <c r="J121" s="29"/>
      <c r="K121" s="29"/>
      <c r="L121" s="3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</row>
    <row r="122" spans="1:31" s="2" customFormat="1" ht="12" customHeight="1">
      <c r="A122" s="29"/>
      <c r="B122" s="30"/>
      <c r="C122" s="24" t="s">
        <v>96</v>
      </c>
      <c r="D122" s="29"/>
      <c r="E122" s="29"/>
      <c r="F122" s="29"/>
      <c r="G122" s="29"/>
      <c r="H122" s="29"/>
      <c r="I122" s="29"/>
      <c r="J122" s="29"/>
      <c r="K122" s="29"/>
      <c r="L122" s="3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</row>
    <row r="123" spans="1:31" s="2" customFormat="1" ht="16.5" customHeight="1">
      <c r="A123" s="29"/>
      <c r="B123" s="30"/>
      <c r="C123" s="29"/>
      <c r="D123" s="29"/>
      <c r="E123" s="185" t="str">
        <f>E9</f>
        <v xml:space="preserve">05 - SO 05 Príjazdová komunikácia </v>
      </c>
      <c r="F123" s="226"/>
      <c r="G123" s="226"/>
      <c r="H123" s="226"/>
      <c r="I123" s="29"/>
      <c r="J123" s="29"/>
      <c r="K123" s="29"/>
      <c r="L123" s="3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</row>
    <row r="124" spans="1:31" s="2" customFormat="1" ht="6.95" customHeight="1">
      <c r="A124" s="29"/>
      <c r="B124" s="30"/>
      <c r="C124" s="29"/>
      <c r="D124" s="29"/>
      <c r="E124" s="29"/>
      <c r="F124" s="29"/>
      <c r="G124" s="29"/>
      <c r="H124" s="29"/>
      <c r="I124" s="29"/>
      <c r="J124" s="29"/>
      <c r="K124" s="29"/>
      <c r="L124" s="3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</row>
    <row r="125" spans="1:31" s="2" customFormat="1" ht="12" customHeight="1">
      <c r="A125" s="29"/>
      <c r="B125" s="30"/>
      <c r="C125" s="24" t="s">
        <v>17</v>
      </c>
      <c r="D125" s="29"/>
      <c r="E125" s="29"/>
      <c r="F125" s="22" t="str">
        <f>F12</f>
        <v xml:space="preserve">Trebišov </v>
      </c>
      <c r="G125" s="29"/>
      <c r="H125" s="29"/>
      <c r="I125" s="24" t="s">
        <v>19</v>
      </c>
      <c r="J125" s="52" t="str">
        <f>IF(J12="","",J12)</f>
        <v>10. 2. 2021</v>
      </c>
      <c r="K125" s="29"/>
      <c r="L125" s="3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</row>
    <row r="126" spans="1:31" s="2" customFormat="1" ht="6.95" customHeight="1">
      <c r="A126" s="29"/>
      <c r="B126" s="30"/>
      <c r="C126" s="29"/>
      <c r="D126" s="29"/>
      <c r="E126" s="29"/>
      <c r="F126" s="29"/>
      <c r="G126" s="29"/>
      <c r="H126" s="29"/>
      <c r="I126" s="29"/>
      <c r="J126" s="29"/>
      <c r="K126" s="29"/>
      <c r="L126" s="3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</row>
    <row r="127" spans="1:31" s="2" customFormat="1" ht="15.2" customHeight="1">
      <c r="A127" s="29"/>
      <c r="B127" s="30"/>
      <c r="C127" s="24" t="s">
        <v>21</v>
      </c>
      <c r="D127" s="29"/>
      <c r="E127" s="29"/>
      <c r="F127" s="22" t="str">
        <f>E15</f>
        <v xml:space="preserve">Mesto Trebišov </v>
      </c>
      <c r="G127" s="29"/>
      <c r="H127" s="29"/>
      <c r="I127" s="24" t="s">
        <v>27</v>
      </c>
      <c r="J127" s="27" t="str">
        <f>E21</f>
        <v xml:space="preserve"> </v>
      </c>
      <c r="K127" s="29"/>
      <c r="L127" s="3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</row>
    <row r="128" spans="1:31" s="2" customFormat="1" ht="15.2" customHeight="1">
      <c r="A128" s="29"/>
      <c r="B128" s="30"/>
      <c r="C128" s="24" t="s">
        <v>25</v>
      </c>
      <c r="D128" s="29"/>
      <c r="E128" s="29"/>
      <c r="F128" s="22" t="str">
        <f>IF(E18="","",E18)</f>
        <v>Vyplň údaj</v>
      </c>
      <c r="G128" s="29"/>
      <c r="H128" s="29"/>
      <c r="I128" s="24" t="s">
        <v>31</v>
      </c>
      <c r="J128" s="27" t="str">
        <f>E24</f>
        <v xml:space="preserve"> </v>
      </c>
      <c r="K128" s="29"/>
      <c r="L128" s="3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</row>
    <row r="129" spans="1:65" s="2" customFormat="1" ht="10.35" customHeight="1">
      <c r="A129" s="29"/>
      <c r="B129" s="30"/>
      <c r="C129" s="29"/>
      <c r="D129" s="29"/>
      <c r="E129" s="29"/>
      <c r="F129" s="29"/>
      <c r="G129" s="29"/>
      <c r="H129" s="29"/>
      <c r="I129" s="29"/>
      <c r="J129" s="29"/>
      <c r="K129" s="29"/>
      <c r="L129" s="3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</row>
    <row r="130" spans="1:65" s="11" customFormat="1" ht="29.25" customHeight="1">
      <c r="A130" s="132"/>
      <c r="B130" s="133"/>
      <c r="C130" s="134" t="s">
        <v>125</v>
      </c>
      <c r="D130" s="135" t="s">
        <v>58</v>
      </c>
      <c r="E130" s="135" t="s">
        <v>54</v>
      </c>
      <c r="F130" s="135" t="s">
        <v>55</v>
      </c>
      <c r="G130" s="135" t="s">
        <v>126</v>
      </c>
      <c r="H130" s="135" t="s">
        <v>127</v>
      </c>
      <c r="I130" s="135" t="s">
        <v>128</v>
      </c>
      <c r="J130" s="136" t="s">
        <v>102</v>
      </c>
      <c r="K130" s="137" t="s">
        <v>129</v>
      </c>
      <c r="L130" s="138"/>
      <c r="M130" s="59" t="s">
        <v>1</v>
      </c>
      <c r="N130" s="60" t="s">
        <v>37</v>
      </c>
      <c r="O130" s="60" t="s">
        <v>130</v>
      </c>
      <c r="P130" s="60" t="s">
        <v>131</v>
      </c>
      <c r="Q130" s="60" t="s">
        <v>132</v>
      </c>
      <c r="R130" s="60" t="s">
        <v>133</v>
      </c>
      <c r="S130" s="60" t="s">
        <v>134</v>
      </c>
      <c r="T130" s="61" t="s">
        <v>135</v>
      </c>
      <c r="U130" s="132"/>
      <c r="V130" s="132"/>
      <c r="W130" s="132"/>
      <c r="X130" s="132"/>
      <c r="Y130" s="132"/>
      <c r="Z130" s="132"/>
      <c r="AA130" s="132"/>
      <c r="AB130" s="132"/>
      <c r="AC130" s="132"/>
      <c r="AD130" s="132"/>
      <c r="AE130" s="132"/>
    </row>
    <row r="131" spans="1:65" s="2" customFormat="1" ht="22.9" customHeight="1">
      <c r="A131" s="29"/>
      <c r="B131" s="30"/>
      <c r="C131" s="66" t="s">
        <v>98</v>
      </c>
      <c r="D131" s="29"/>
      <c r="E131" s="29"/>
      <c r="F131" s="29"/>
      <c r="G131" s="29"/>
      <c r="H131" s="29"/>
      <c r="I131" s="29"/>
      <c r="J131" s="139">
        <f>BK131</f>
        <v>0</v>
      </c>
      <c r="K131" s="29"/>
      <c r="L131" s="30"/>
      <c r="M131" s="62"/>
      <c r="N131" s="53"/>
      <c r="O131" s="63"/>
      <c r="P131" s="140">
        <f>P132</f>
        <v>0</v>
      </c>
      <c r="Q131" s="63"/>
      <c r="R131" s="140">
        <f>R132</f>
        <v>398.83708908799997</v>
      </c>
      <c r="S131" s="63"/>
      <c r="T131" s="141">
        <f>T132</f>
        <v>0</v>
      </c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T131" s="14" t="s">
        <v>72</v>
      </c>
      <c r="AU131" s="14" t="s">
        <v>104</v>
      </c>
      <c r="BK131" s="142">
        <f>BK132</f>
        <v>0</v>
      </c>
    </row>
    <row r="132" spans="1:65" s="12" customFormat="1" ht="25.9" customHeight="1">
      <c r="B132" s="143"/>
      <c r="D132" s="144" t="s">
        <v>72</v>
      </c>
      <c r="E132" s="145" t="s">
        <v>136</v>
      </c>
      <c r="F132" s="145" t="s">
        <v>137</v>
      </c>
      <c r="I132" s="146"/>
      <c r="J132" s="147">
        <f>BK132</f>
        <v>0</v>
      </c>
      <c r="L132" s="143"/>
      <c r="M132" s="148"/>
      <c r="N132" s="149"/>
      <c r="O132" s="149"/>
      <c r="P132" s="150">
        <f>P133+P138+P144+P148</f>
        <v>0</v>
      </c>
      <c r="Q132" s="149"/>
      <c r="R132" s="150">
        <f>R133+R138+R144+R148</f>
        <v>398.83708908799997</v>
      </c>
      <c r="S132" s="149"/>
      <c r="T132" s="151">
        <f>T133+T138+T144+T148</f>
        <v>0</v>
      </c>
      <c r="AR132" s="144" t="s">
        <v>81</v>
      </c>
      <c r="AT132" s="152" t="s">
        <v>72</v>
      </c>
      <c r="AU132" s="152" t="s">
        <v>73</v>
      </c>
      <c r="AY132" s="144" t="s">
        <v>138</v>
      </c>
      <c r="BK132" s="153">
        <f>BK133+BK138+BK144+BK148</f>
        <v>0</v>
      </c>
    </row>
    <row r="133" spans="1:65" s="12" customFormat="1" ht="22.9" customHeight="1">
      <c r="B133" s="143"/>
      <c r="D133" s="144" t="s">
        <v>72</v>
      </c>
      <c r="E133" s="154" t="s">
        <v>81</v>
      </c>
      <c r="F133" s="154" t="s">
        <v>139</v>
      </c>
      <c r="I133" s="146"/>
      <c r="J133" s="155">
        <f>BK133</f>
        <v>0</v>
      </c>
      <c r="L133" s="143"/>
      <c r="M133" s="148"/>
      <c r="N133" s="149"/>
      <c r="O133" s="149"/>
      <c r="P133" s="150">
        <f>SUM(P134:P137)</f>
        <v>0</v>
      </c>
      <c r="Q133" s="149"/>
      <c r="R133" s="150">
        <f>SUM(R134:R137)</f>
        <v>0</v>
      </c>
      <c r="S133" s="149"/>
      <c r="T133" s="151">
        <f>SUM(T134:T137)</f>
        <v>0</v>
      </c>
      <c r="AR133" s="144" t="s">
        <v>81</v>
      </c>
      <c r="AT133" s="152" t="s">
        <v>72</v>
      </c>
      <c r="AU133" s="152" t="s">
        <v>81</v>
      </c>
      <c r="AY133" s="144" t="s">
        <v>138</v>
      </c>
      <c r="BK133" s="153">
        <f>SUM(BK134:BK137)</f>
        <v>0</v>
      </c>
    </row>
    <row r="134" spans="1:65" s="2" customFormat="1" ht="21.75" customHeight="1">
      <c r="A134" s="29"/>
      <c r="B134" s="121"/>
      <c r="C134" s="156" t="s">
        <v>81</v>
      </c>
      <c r="D134" s="156" t="s">
        <v>140</v>
      </c>
      <c r="E134" s="157" t="s">
        <v>290</v>
      </c>
      <c r="F134" s="158" t="s">
        <v>291</v>
      </c>
      <c r="G134" s="159" t="s">
        <v>143</v>
      </c>
      <c r="H134" s="160">
        <v>132</v>
      </c>
      <c r="I134" s="161"/>
      <c r="J134" s="160">
        <f>ROUND(I134*H134,3)</f>
        <v>0</v>
      </c>
      <c r="K134" s="162"/>
      <c r="L134" s="30"/>
      <c r="M134" s="163" t="s">
        <v>1</v>
      </c>
      <c r="N134" s="164" t="s">
        <v>39</v>
      </c>
      <c r="O134" s="55"/>
      <c r="P134" s="165">
        <f>O134*H134</f>
        <v>0</v>
      </c>
      <c r="Q134" s="165">
        <v>0</v>
      </c>
      <c r="R134" s="165">
        <f>Q134*H134</f>
        <v>0</v>
      </c>
      <c r="S134" s="165">
        <v>0</v>
      </c>
      <c r="T134" s="166">
        <f>S134*H134</f>
        <v>0</v>
      </c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R134" s="167" t="s">
        <v>144</v>
      </c>
      <c r="AT134" s="167" t="s">
        <v>140</v>
      </c>
      <c r="AU134" s="167" t="s">
        <v>116</v>
      </c>
      <c r="AY134" s="14" t="s">
        <v>138</v>
      </c>
      <c r="BE134" s="168">
        <f>IF(N134="základná",J134,0)</f>
        <v>0</v>
      </c>
      <c r="BF134" s="168">
        <f>IF(N134="znížená",J134,0)</f>
        <v>0</v>
      </c>
      <c r="BG134" s="168">
        <f>IF(N134="zákl. prenesená",J134,0)</f>
        <v>0</v>
      </c>
      <c r="BH134" s="168">
        <f>IF(N134="zníž. prenesená",J134,0)</f>
        <v>0</v>
      </c>
      <c r="BI134" s="168">
        <f>IF(N134="nulová",J134,0)</f>
        <v>0</v>
      </c>
      <c r="BJ134" s="14" t="s">
        <v>116</v>
      </c>
      <c r="BK134" s="169">
        <f>ROUND(I134*H134,3)</f>
        <v>0</v>
      </c>
      <c r="BL134" s="14" t="s">
        <v>144</v>
      </c>
      <c r="BM134" s="167" t="s">
        <v>292</v>
      </c>
    </row>
    <row r="135" spans="1:65" s="2" customFormat="1" ht="21.75" customHeight="1">
      <c r="A135" s="29"/>
      <c r="B135" s="121"/>
      <c r="C135" s="156" t="s">
        <v>116</v>
      </c>
      <c r="D135" s="156" t="s">
        <v>140</v>
      </c>
      <c r="E135" s="157" t="s">
        <v>146</v>
      </c>
      <c r="F135" s="158" t="s">
        <v>147</v>
      </c>
      <c r="G135" s="159" t="s">
        <v>143</v>
      </c>
      <c r="H135" s="160">
        <v>132</v>
      </c>
      <c r="I135" s="161"/>
      <c r="J135" s="160">
        <f>ROUND(I135*H135,3)</f>
        <v>0</v>
      </c>
      <c r="K135" s="162"/>
      <c r="L135" s="30"/>
      <c r="M135" s="163" t="s">
        <v>1</v>
      </c>
      <c r="N135" s="164" t="s">
        <v>39</v>
      </c>
      <c r="O135" s="55"/>
      <c r="P135" s="165">
        <f>O135*H135</f>
        <v>0</v>
      </c>
      <c r="Q135" s="165">
        <v>0</v>
      </c>
      <c r="R135" s="165">
        <f>Q135*H135</f>
        <v>0</v>
      </c>
      <c r="S135" s="165">
        <v>0</v>
      </c>
      <c r="T135" s="166">
        <f>S135*H135</f>
        <v>0</v>
      </c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R135" s="167" t="s">
        <v>144</v>
      </c>
      <c r="AT135" s="167" t="s">
        <v>140</v>
      </c>
      <c r="AU135" s="167" t="s">
        <v>116</v>
      </c>
      <c r="AY135" s="14" t="s">
        <v>138</v>
      </c>
      <c r="BE135" s="168">
        <f>IF(N135="základná",J135,0)</f>
        <v>0</v>
      </c>
      <c r="BF135" s="168">
        <f>IF(N135="znížená",J135,0)</f>
        <v>0</v>
      </c>
      <c r="BG135" s="168">
        <f>IF(N135="zákl. prenesená",J135,0)</f>
        <v>0</v>
      </c>
      <c r="BH135" s="168">
        <f>IF(N135="zníž. prenesená",J135,0)</f>
        <v>0</v>
      </c>
      <c r="BI135" s="168">
        <f>IF(N135="nulová",J135,0)</f>
        <v>0</v>
      </c>
      <c r="BJ135" s="14" t="s">
        <v>116</v>
      </c>
      <c r="BK135" s="169">
        <f>ROUND(I135*H135,3)</f>
        <v>0</v>
      </c>
      <c r="BL135" s="14" t="s">
        <v>144</v>
      </c>
      <c r="BM135" s="167" t="s">
        <v>293</v>
      </c>
    </row>
    <row r="136" spans="1:65" s="2" customFormat="1" ht="33" customHeight="1">
      <c r="A136" s="29"/>
      <c r="B136" s="121"/>
      <c r="C136" s="156" t="s">
        <v>149</v>
      </c>
      <c r="D136" s="156" t="s">
        <v>140</v>
      </c>
      <c r="E136" s="157" t="s">
        <v>154</v>
      </c>
      <c r="F136" s="158" t="s">
        <v>155</v>
      </c>
      <c r="G136" s="159" t="s">
        <v>143</v>
      </c>
      <c r="H136" s="160">
        <v>132</v>
      </c>
      <c r="I136" s="161"/>
      <c r="J136" s="160">
        <f>ROUND(I136*H136,3)</f>
        <v>0</v>
      </c>
      <c r="K136" s="162"/>
      <c r="L136" s="30"/>
      <c r="M136" s="163" t="s">
        <v>1</v>
      </c>
      <c r="N136" s="164" t="s">
        <v>39</v>
      </c>
      <c r="O136" s="55"/>
      <c r="P136" s="165">
        <f>O136*H136</f>
        <v>0</v>
      </c>
      <c r="Q136" s="165">
        <v>0</v>
      </c>
      <c r="R136" s="165">
        <f>Q136*H136</f>
        <v>0</v>
      </c>
      <c r="S136" s="165">
        <v>0</v>
      </c>
      <c r="T136" s="166">
        <f>S136*H136</f>
        <v>0</v>
      </c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R136" s="167" t="s">
        <v>144</v>
      </c>
      <c r="AT136" s="167" t="s">
        <v>140</v>
      </c>
      <c r="AU136" s="167" t="s">
        <v>116</v>
      </c>
      <c r="AY136" s="14" t="s">
        <v>138</v>
      </c>
      <c r="BE136" s="168">
        <f>IF(N136="základná",J136,0)</f>
        <v>0</v>
      </c>
      <c r="BF136" s="168">
        <f>IF(N136="znížená",J136,0)</f>
        <v>0</v>
      </c>
      <c r="BG136" s="168">
        <f>IF(N136="zákl. prenesená",J136,0)</f>
        <v>0</v>
      </c>
      <c r="BH136" s="168">
        <f>IF(N136="zníž. prenesená",J136,0)</f>
        <v>0</v>
      </c>
      <c r="BI136" s="168">
        <f>IF(N136="nulová",J136,0)</f>
        <v>0</v>
      </c>
      <c r="BJ136" s="14" t="s">
        <v>116</v>
      </c>
      <c r="BK136" s="169">
        <f>ROUND(I136*H136,3)</f>
        <v>0</v>
      </c>
      <c r="BL136" s="14" t="s">
        <v>144</v>
      </c>
      <c r="BM136" s="167" t="s">
        <v>294</v>
      </c>
    </row>
    <row r="137" spans="1:65" s="2" customFormat="1" ht="21.75" customHeight="1">
      <c r="A137" s="29"/>
      <c r="B137" s="121"/>
      <c r="C137" s="156" t="s">
        <v>144</v>
      </c>
      <c r="D137" s="156" t="s">
        <v>140</v>
      </c>
      <c r="E137" s="157" t="s">
        <v>162</v>
      </c>
      <c r="F137" s="158" t="s">
        <v>163</v>
      </c>
      <c r="G137" s="159" t="s">
        <v>164</v>
      </c>
      <c r="H137" s="160">
        <v>324</v>
      </c>
      <c r="I137" s="161"/>
      <c r="J137" s="160">
        <f>ROUND(I137*H137,3)</f>
        <v>0</v>
      </c>
      <c r="K137" s="162"/>
      <c r="L137" s="30"/>
      <c r="M137" s="163" t="s">
        <v>1</v>
      </c>
      <c r="N137" s="164" t="s">
        <v>39</v>
      </c>
      <c r="O137" s="55"/>
      <c r="P137" s="165">
        <f>O137*H137</f>
        <v>0</v>
      </c>
      <c r="Q137" s="165">
        <v>0</v>
      </c>
      <c r="R137" s="165">
        <f>Q137*H137</f>
        <v>0</v>
      </c>
      <c r="S137" s="165">
        <v>0</v>
      </c>
      <c r="T137" s="166">
        <f>S137*H137</f>
        <v>0</v>
      </c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R137" s="167" t="s">
        <v>144</v>
      </c>
      <c r="AT137" s="167" t="s">
        <v>140</v>
      </c>
      <c r="AU137" s="167" t="s">
        <v>116</v>
      </c>
      <c r="AY137" s="14" t="s">
        <v>138</v>
      </c>
      <c r="BE137" s="168">
        <f>IF(N137="základná",J137,0)</f>
        <v>0</v>
      </c>
      <c r="BF137" s="168">
        <f>IF(N137="znížená",J137,0)</f>
        <v>0</v>
      </c>
      <c r="BG137" s="168">
        <f>IF(N137="zákl. prenesená",J137,0)</f>
        <v>0</v>
      </c>
      <c r="BH137" s="168">
        <f>IF(N137="zníž. prenesená",J137,0)</f>
        <v>0</v>
      </c>
      <c r="BI137" s="168">
        <f>IF(N137="nulová",J137,0)</f>
        <v>0</v>
      </c>
      <c r="BJ137" s="14" t="s">
        <v>116</v>
      </c>
      <c r="BK137" s="169">
        <f>ROUND(I137*H137,3)</f>
        <v>0</v>
      </c>
      <c r="BL137" s="14" t="s">
        <v>144</v>
      </c>
      <c r="BM137" s="167" t="s">
        <v>295</v>
      </c>
    </row>
    <row r="138" spans="1:65" s="12" customFormat="1" ht="22.9" customHeight="1">
      <c r="B138" s="143"/>
      <c r="D138" s="144" t="s">
        <v>72</v>
      </c>
      <c r="E138" s="154" t="s">
        <v>157</v>
      </c>
      <c r="F138" s="154" t="s">
        <v>184</v>
      </c>
      <c r="I138" s="146"/>
      <c r="J138" s="155">
        <f>BK138</f>
        <v>0</v>
      </c>
      <c r="L138" s="143"/>
      <c r="M138" s="148"/>
      <c r="N138" s="149"/>
      <c r="O138" s="149"/>
      <c r="P138" s="150">
        <f>SUM(P139:P143)</f>
        <v>0</v>
      </c>
      <c r="Q138" s="149"/>
      <c r="R138" s="150">
        <f>SUM(R139:R143)</f>
        <v>315.37187999999998</v>
      </c>
      <c r="S138" s="149"/>
      <c r="T138" s="151">
        <f>SUM(T139:T143)</f>
        <v>0</v>
      </c>
      <c r="AR138" s="144" t="s">
        <v>81</v>
      </c>
      <c r="AT138" s="152" t="s">
        <v>72</v>
      </c>
      <c r="AU138" s="152" t="s">
        <v>81</v>
      </c>
      <c r="AY138" s="144" t="s">
        <v>138</v>
      </c>
      <c r="BK138" s="153">
        <f>SUM(BK139:BK143)</f>
        <v>0</v>
      </c>
    </row>
    <row r="139" spans="1:65" s="2" customFormat="1" ht="33" customHeight="1">
      <c r="A139" s="29"/>
      <c r="B139" s="121"/>
      <c r="C139" s="156" t="s">
        <v>157</v>
      </c>
      <c r="D139" s="156" t="s">
        <v>140</v>
      </c>
      <c r="E139" s="157" t="s">
        <v>296</v>
      </c>
      <c r="F139" s="158" t="s">
        <v>297</v>
      </c>
      <c r="G139" s="159" t="s">
        <v>164</v>
      </c>
      <c r="H139" s="160">
        <v>324</v>
      </c>
      <c r="I139" s="161"/>
      <c r="J139" s="160">
        <f>ROUND(I139*H139,3)</f>
        <v>0</v>
      </c>
      <c r="K139" s="162"/>
      <c r="L139" s="30"/>
      <c r="M139" s="163" t="s">
        <v>1</v>
      </c>
      <c r="N139" s="164" t="s">
        <v>39</v>
      </c>
      <c r="O139" s="55"/>
      <c r="P139" s="165">
        <f>O139*H139</f>
        <v>0</v>
      </c>
      <c r="Q139" s="165">
        <v>0.19900000000000001</v>
      </c>
      <c r="R139" s="165">
        <f>Q139*H139</f>
        <v>64.475999999999999</v>
      </c>
      <c r="S139" s="165">
        <v>0</v>
      </c>
      <c r="T139" s="166">
        <f>S139*H139</f>
        <v>0</v>
      </c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R139" s="167" t="s">
        <v>144</v>
      </c>
      <c r="AT139" s="167" t="s">
        <v>140</v>
      </c>
      <c r="AU139" s="167" t="s">
        <v>116</v>
      </c>
      <c r="AY139" s="14" t="s">
        <v>138</v>
      </c>
      <c r="BE139" s="168">
        <f>IF(N139="základná",J139,0)</f>
        <v>0</v>
      </c>
      <c r="BF139" s="168">
        <f>IF(N139="znížená",J139,0)</f>
        <v>0</v>
      </c>
      <c r="BG139" s="168">
        <f>IF(N139="zákl. prenesená",J139,0)</f>
        <v>0</v>
      </c>
      <c r="BH139" s="168">
        <f>IF(N139="zníž. prenesená",J139,0)</f>
        <v>0</v>
      </c>
      <c r="BI139" s="168">
        <f>IF(N139="nulová",J139,0)</f>
        <v>0</v>
      </c>
      <c r="BJ139" s="14" t="s">
        <v>116</v>
      </c>
      <c r="BK139" s="169">
        <f>ROUND(I139*H139,3)</f>
        <v>0</v>
      </c>
      <c r="BL139" s="14" t="s">
        <v>144</v>
      </c>
      <c r="BM139" s="167" t="s">
        <v>298</v>
      </c>
    </row>
    <row r="140" spans="1:65" s="2" customFormat="1" ht="33" customHeight="1">
      <c r="A140" s="29"/>
      <c r="B140" s="121"/>
      <c r="C140" s="156" t="s">
        <v>161</v>
      </c>
      <c r="D140" s="156" t="s">
        <v>140</v>
      </c>
      <c r="E140" s="157" t="s">
        <v>299</v>
      </c>
      <c r="F140" s="158" t="s">
        <v>300</v>
      </c>
      <c r="G140" s="159" t="s">
        <v>164</v>
      </c>
      <c r="H140" s="160">
        <v>324</v>
      </c>
      <c r="I140" s="161"/>
      <c r="J140" s="160">
        <f>ROUND(I140*H140,3)</f>
        <v>0</v>
      </c>
      <c r="K140" s="162"/>
      <c r="L140" s="30"/>
      <c r="M140" s="163" t="s">
        <v>1</v>
      </c>
      <c r="N140" s="164" t="s">
        <v>39</v>
      </c>
      <c r="O140" s="55"/>
      <c r="P140" s="165">
        <f>O140*H140</f>
        <v>0</v>
      </c>
      <c r="Q140" s="165">
        <v>0.48574000000000001</v>
      </c>
      <c r="R140" s="165">
        <f>Q140*H140</f>
        <v>157.37976</v>
      </c>
      <c r="S140" s="165">
        <v>0</v>
      </c>
      <c r="T140" s="166">
        <f>S140*H140</f>
        <v>0</v>
      </c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R140" s="167" t="s">
        <v>144</v>
      </c>
      <c r="AT140" s="167" t="s">
        <v>140</v>
      </c>
      <c r="AU140" s="167" t="s">
        <v>116</v>
      </c>
      <c r="AY140" s="14" t="s">
        <v>138</v>
      </c>
      <c r="BE140" s="168">
        <f>IF(N140="základná",J140,0)</f>
        <v>0</v>
      </c>
      <c r="BF140" s="168">
        <f>IF(N140="znížená",J140,0)</f>
        <v>0</v>
      </c>
      <c r="BG140" s="168">
        <f>IF(N140="zákl. prenesená",J140,0)</f>
        <v>0</v>
      </c>
      <c r="BH140" s="168">
        <f>IF(N140="zníž. prenesená",J140,0)</f>
        <v>0</v>
      </c>
      <c r="BI140" s="168">
        <f>IF(N140="nulová",J140,0)</f>
        <v>0</v>
      </c>
      <c r="BJ140" s="14" t="s">
        <v>116</v>
      </c>
      <c r="BK140" s="169">
        <f>ROUND(I140*H140,3)</f>
        <v>0</v>
      </c>
      <c r="BL140" s="14" t="s">
        <v>144</v>
      </c>
      <c r="BM140" s="167" t="s">
        <v>301</v>
      </c>
    </row>
    <row r="141" spans="1:65" s="2" customFormat="1" ht="21.75" customHeight="1">
      <c r="A141" s="29"/>
      <c r="B141" s="121"/>
      <c r="C141" s="156" t="s">
        <v>166</v>
      </c>
      <c r="D141" s="156" t="s">
        <v>140</v>
      </c>
      <c r="E141" s="157" t="s">
        <v>302</v>
      </c>
      <c r="F141" s="158" t="s">
        <v>303</v>
      </c>
      <c r="G141" s="159" t="s">
        <v>164</v>
      </c>
      <c r="H141" s="160">
        <v>324</v>
      </c>
      <c r="I141" s="161"/>
      <c r="J141" s="160">
        <f>ROUND(I141*H141,3)</f>
        <v>0</v>
      </c>
      <c r="K141" s="162"/>
      <c r="L141" s="30"/>
      <c r="M141" s="163" t="s">
        <v>1</v>
      </c>
      <c r="N141" s="164" t="s">
        <v>39</v>
      </c>
      <c r="O141" s="55"/>
      <c r="P141" s="165">
        <f>O141*H141</f>
        <v>0</v>
      </c>
      <c r="Q141" s="165">
        <v>0.15826000000000001</v>
      </c>
      <c r="R141" s="165">
        <f>Q141*H141</f>
        <v>51.276240000000001</v>
      </c>
      <c r="S141" s="165">
        <v>0</v>
      </c>
      <c r="T141" s="166">
        <f>S141*H141</f>
        <v>0</v>
      </c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R141" s="167" t="s">
        <v>144</v>
      </c>
      <c r="AT141" s="167" t="s">
        <v>140</v>
      </c>
      <c r="AU141" s="167" t="s">
        <v>116</v>
      </c>
      <c r="AY141" s="14" t="s">
        <v>138</v>
      </c>
      <c r="BE141" s="168">
        <f>IF(N141="základná",J141,0)</f>
        <v>0</v>
      </c>
      <c r="BF141" s="168">
        <f>IF(N141="znížená",J141,0)</f>
        <v>0</v>
      </c>
      <c r="BG141" s="168">
        <f>IF(N141="zákl. prenesená",J141,0)</f>
        <v>0</v>
      </c>
      <c r="BH141" s="168">
        <f>IF(N141="zníž. prenesená",J141,0)</f>
        <v>0</v>
      </c>
      <c r="BI141" s="168">
        <f>IF(N141="nulová",J141,0)</f>
        <v>0</v>
      </c>
      <c r="BJ141" s="14" t="s">
        <v>116</v>
      </c>
      <c r="BK141" s="169">
        <f>ROUND(I141*H141,3)</f>
        <v>0</v>
      </c>
      <c r="BL141" s="14" t="s">
        <v>144</v>
      </c>
      <c r="BM141" s="167" t="s">
        <v>304</v>
      </c>
    </row>
    <row r="142" spans="1:65" s="2" customFormat="1" ht="33" customHeight="1">
      <c r="A142" s="29"/>
      <c r="B142" s="121"/>
      <c r="C142" s="156" t="s">
        <v>171</v>
      </c>
      <c r="D142" s="156" t="s">
        <v>140</v>
      </c>
      <c r="E142" s="157" t="s">
        <v>305</v>
      </c>
      <c r="F142" s="158" t="s">
        <v>306</v>
      </c>
      <c r="G142" s="159" t="s">
        <v>164</v>
      </c>
      <c r="H142" s="160">
        <v>324</v>
      </c>
      <c r="I142" s="161"/>
      <c r="J142" s="160">
        <f>ROUND(I142*H142,3)</f>
        <v>0</v>
      </c>
      <c r="K142" s="162"/>
      <c r="L142" s="30"/>
      <c r="M142" s="163" t="s">
        <v>1</v>
      </c>
      <c r="N142" s="164" t="s">
        <v>39</v>
      </c>
      <c r="O142" s="55"/>
      <c r="P142" s="165">
        <f>O142*H142</f>
        <v>0</v>
      </c>
      <c r="Q142" s="165">
        <v>7.1000000000000002E-4</v>
      </c>
      <c r="R142" s="165">
        <f>Q142*H142</f>
        <v>0.23003999999999999</v>
      </c>
      <c r="S142" s="165">
        <v>0</v>
      </c>
      <c r="T142" s="166">
        <f>S142*H142</f>
        <v>0</v>
      </c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R142" s="167" t="s">
        <v>144</v>
      </c>
      <c r="AT142" s="167" t="s">
        <v>140</v>
      </c>
      <c r="AU142" s="167" t="s">
        <v>116</v>
      </c>
      <c r="AY142" s="14" t="s">
        <v>138</v>
      </c>
      <c r="BE142" s="168">
        <f>IF(N142="základná",J142,0)</f>
        <v>0</v>
      </c>
      <c r="BF142" s="168">
        <f>IF(N142="znížená",J142,0)</f>
        <v>0</v>
      </c>
      <c r="BG142" s="168">
        <f>IF(N142="zákl. prenesená",J142,0)</f>
        <v>0</v>
      </c>
      <c r="BH142" s="168">
        <f>IF(N142="zníž. prenesená",J142,0)</f>
        <v>0</v>
      </c>
      <c r="BI142" s="168">
        <f>IF(N142="nulová",J142,0)</f>
        <v>0</v>
      </c>
      <c r="BJ142" s="14" t="s">
        <v>116</v>
      </c>
      <c r="BK142" s="169">
        <f>ROUND(I142*H142,3)</f>
        <v>0</v>
      </c>
      <c r="BL142" s="14" t="s">
        <v>144</v>
      </c>
      <c r="BM142" s="167" t="s">
        <v>307</v>
      </c>
    </row>
    <row r="143" spans="1:65" s="2" customFormat="1" ht="33" customHeight="1">
      <c r="A143" s="29"/>
      <c r="B143" s="121"/>
      <c r="C143" s="156" t="s">
        <v>175</v>
      </c>
      <c r="D143" s="156" t="s">
        <v>140</v>
      </c>
      <c r="E143" s="157" t="s">
        <v>308</v>
      </c>
      <c r="F143" s="158" t="s">
        <v>309</v>
      </c>
      <c r="G143" s="159" t="s">
        <v>164</v>
      </c>
      <c r="H143" s="160">
        <v>324</v>
      </c>
      <c r="I143" s="161"/>
      <c r="J143" s="160">
        <f>ROUND(I143*H143,3)</f>
        <v>0</v>
      </c>
      <c r="K143" s="162"/>
      <c r="L143" s="30"/>
      <c r="M143" s="163" t="s">
        <v>1</v>
      </c>
      <c r="N143" s="164" t="s">
        <v>39</v>
      </c>
      <c r="O143" s="55"/>
      <c r="P143" s="165">
        <f>O143*H143</f>
        <v>0</v>
      </c>
      <c r="Q143" s="165">
        <v>0.12966</v>
      </c>
      <c r="R143" s="165">
        <f>Q143*H143</f>
        <v>42.009839999999997</v>
      </c>
      <c r="S143" s="165">
        <v>0</v>
      </c>
      <c r="T143" s="166">
        <f>S143*H143</f>
        <v>0</v>
      </c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R143" s="167" t="s">
        <v>144</v>
      </c>
      <c r="AT143" s="167" t="s">
        <v>140</v>
      </c>
      <c r="AU143" s="167" t="s">
        <v>116</v>
      </c>
      <c r="AY143" s="14" t="s">
        <v>138</v>
      </c>
      <c r="BE143" s="168">
        <f>IF(N143="základná",J143,0)</f>
        <v>0</v>
      </c>
      <c r="BF143" s="168">
        <f>IF(N143="znížená",J143,0)</f>
        <v>0</v>
      </c>
      <c r="BG143" s="168">
        <f>IF(N143="zákl. prenesená",J143,0)</f>
        <v>0</v>
      </c>
      <c r="BH143" s="168">
        <f>IF(N143="zníž. prenesená",J143,0)</f>
        <v>0</v>
      </c>
      <c r="BI143" s="168">
        <f>IF(N143="nulová",J143,0)</f>
        <v>0</v>
      </c>
      <c r="BJ143" s="14" t="s">
        <v>116</v>
      </c>
      <c r="BK143" s="169">
        <f>ROUND(I143*H143,3)</f>
        <v>0</v>
      </c>
      <c r="BL143" s="14" t="s">
        <v>144</v>
      </c>
      <c r="BM143" s="167" t="s">
        <v>310</v>
      </c>
    </row>
    <row r="144" spans="1:65" s="12" customFormat="1" ht="22.9" customHeight="1">
      <c r="B144" s="143"/>
      <c r="D144" s="144" t="s">
        <v>72</v>
      </c>
      <c r="E144" s="154" t="s">
        <v>175</v>
      </c>
      <c r="F144" s="154" t="s">
        <v>236</v>
      </c>
      <c r="I144" s="146"/>
      <c r="J144" s="155">
        <f>BK144</f>
        <v>0</v>
      </c>
      <c r="L144" s="143"/>
      <c r="M144" s="148"/>
      <c r="N144" s="149"/>
      <c r="O144" s="149"/>
      <c r="P144" s="150">
        <f>SUM(P145:P147)</f>
        <v>0</v>
      </c>
      <c r="Q144" s="149"/>
      <c r="R144" s="150">
        <f>SUM(R145:R147)</f>
        <v>83.465209087999995</v>
      </c>
      <c r="S144" s="149"/>
      <c r="T144" s="151">
        <f>SUM(T145:T147)</f>
        <v>0</v>
      </c>
      <c r="AR144" s="144" t="s">
        <v>81</v>
      </c>
      <c r="AT144" s="152" t="s">
        <v>72</v>
      </c>
      <c r="AU144" s="152" t="s">
        <v>81</v>
      </c>
      <c r="AY144" s="144" t="s">
        <v>138</v>
      </c>
      <c r="BK144" s="153">
        <f>SUM(BK145:BK147)</f>
        <v>0</v>
      </c>
    </row>
    <row r="145" spans="1:65" s="2" customFormat="1" ht="33" customHeight="1">
      <c r="A145" s="29"/>
      <c r="B145" s="121"/>
      <c r="C145" s="156" t="s">
        <v>180</v>
      </c>
      <c r="D145" s="156" t="s">
        <v>140</v>
      </c>
      <c r="E145" s="157" t="s">
        <v>311</v>
      </c>
      <c r="F145" s="158" t="s">
        <v>312</v>
      </c>
      <c r="G145" s="159" t="s">
        <v>152</v>
      </c>
      <c r="H145" s="160">
        <v>246</v>
      </c>
      <c r="I145" s="161"/>
      <c r="J145" s="160">
        <f>ROUND(I145*H145,3)</f>
        <v>0</v>
      </c>
      <c r="K145" s="162"/>
      <c r="L145" s="30"/>
      <c r="M145" s="163" t="s">
        <v>1</v>
      </c>
      <c r="N145" s="164" t="s">
        <v>39</v>
      </c>
      <c r="O145" s="55"/>
      <c r="P145" s="165">
        <f>O145*H145</f>
        <v>0</v>
      </c>
      <c r="Q145" s="165">
        <v>0.19697572799999999</v>
      </c>
      <c r="R145" s="165">
        <f>Q145*H145</f>
        <v>48.456029087999994</v>
      </c>
      <c r="S145" s="165">
        <v>0</v>
      </c>
      <c r="T145" s="166">
        <f>S145*H145</f>
        <v>0</v>
      </c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R145" s="167" t="s">
        <v>144</v>
      </c>
      <c r="AT145" s="167" t="s">
        <v>140</v>
      </c>
      <c r="AU145" s="167" t="s">
        <v>116</v>
      </c>
      <c r="AY145" s="14" t="s">
        <v>138</v>
      </c>
      <c r="BE145" s="168">
        <f>IF(N145="základná",J145,0)</f>
        <v>0</v>
      </c>
      <c r="BF145" s="168">
        <f>IF(N145="znížená",J145,0)</f>
        <v>0</v>
      </c>
      <c r="BG145" s="168">
        <f>IF(N145="zákl. prenesená",J145,0)</f>
        <v>0</v>
      </c>
      <c r="BH145" s="168">
        <f>IF(N145="zníž. prenesená",J145,0)</f>
        <v>0</v>
      </c>
      <c r="BI145" s="168">
        <f>IF(N145="nulová",J145,0)</f>
        <v>0</v>
      </c>
      <c r="BJ145" s="14" t="s">
        <v>116</v>
      </c>
      <c r="BK145" s="169">
        <f>ROUND(I145*H145,3)</f>
        <v>0</v>
      </c>
      <c r="BL145" s="14" t="s">
        <v>144</v>
      </c>
      <c r="BM145" s="167" t="s">
        <v>313</v>
      </c>
    </row>
    <row r="146" spans="1:65" s="2" customFormat="1" ht="21.75" customHeight="1">
      <c r="A146" s="29"/>
      <c r="B146" s="121"/>
      <c r="C146" s="170" t="s">
        <v>185</v>
      </c>
      <c r="D146" s="170" t="s">
        <v>190</v>
      </c>
      <c r="E146" s="171" t="s">
        <v>314</v>
      </c>
      <c r="F146" s="172" t="s">
        <v>315</v>
      </c>
      <c r="G146" s="173" t="s">
        <v>215</v>
      </c>
      <c r="H146" s="174">
        <v>248.46</v>
      </c>
      <c r="I146" s="175"/>
      <c r="J146" s="174">
        <f>ROUND(I146*H146,3)</f>
        <v>0</v>
      </c>
      <c r="K146" s="176"/>
      <c r="L146" s="177"/>
      <c r="M146" s="178" t="s">
        <v>1</v>
      </c>
      <c r="N146" s="179" t="s">
        <v>39</v>
      </c>
      <c r="O146" s="55"/>
      <c r="P146" s="165">
        <f>O146*H146</f>
        <v>0</v>
      </c>
      <c r="Q146" s="165">
        <v>4.8000000000000001E-2</v>
      </c>
      <c r="R146" s="165">
        <f>Q146*H146</f>
        <v>11.926080000000001</v>
      </c>
      <c r="S146" s="165">
        <v>0</v>
      </c>
      <c r="T146" s="166">
        <f>S146*H146</f>
        <v>0</v>
      </c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R146" s="167" t="s">
        <v>171</v>
      </c>
      <c r="AT146" s="167" t="s">
        <v>190</v>
      </c>
      <c r="AU146" s="167" t="s">
        <v>116</v>
      </c>
      <c r="AY146" s="14" t="s">
        <v>138</v>
      </c>
      <c r="BE146" s="168">
        <f>IF(N146="základná",J146,0)</f>
        <v>0</v>
      </c>
      <c r="BF146" s="168">
        <f>IF(N146="znížená",J146,0)</f>
        <v>0</v>
      </c>
      <c r="BG146" s="168">
        <f>IF(N146="zákl. prenesená",J146,0)</f>
        <v>0</v>
      </c>
      <c r="BH146" s="168">
        <f>IF(N146="zníž. prenesená",J146,0)</f>
        <v>0</v>
      </c>
      <c r="BI146" s="168">
        <f>IF(N146="nulová",J146,0)</f>
        <v>0</v>
      </c>
      <c r="BJ146" s="14" t="s">
        <v>116</v>
      </c>
      <c r="BK146" s="169">
        <f>ROUND(I146*H146,3)</f>
        <v>0</v>
      </c>
      <c r="BL146" s="14" t="s">
        <v>144</v>
      </c>
      <c r="BM146" s="167" t="s">
        <v>316</v>
      </c>
    </row>
    <row r="147" spans="1:65" s="2" customFormat="1" ht="33" customHeight="1">
      <c r="A147" s="29"/>
      <c r="B147" s="121"/>
      <c r="C147" s="156" t="s">
        <v>189</v>
      </c>
      <c r="D147" s="156" t="s">
        <v>140</v>
      </c>
      <c r="E147" s="157" t="s">
        <v>317</v>
      </c>
      <c r="F147" s="158" t="s">
        <v>318</v>
      </c>
      <c r="G147" s="159" t="s">
        <v>143</v>
      </c>
      <c r="H147" s="160">
        <v>10</v>
      </c>
      <c r="I147" s="161"/>
      <c r="J147" s="160">
        <f>ROUND(I147*H147,3)</f>
        <v>0</v>
      </c>
      <c r="K147" s="162"/>
      <c r="L147" s="30"/>
      <c r="M147" s="163" t="s">
        <v>1</v>
      </c>
      <c r="N147" s="164" t="s">
        <v>39</v>
      </c>
      <c r="O147" s="55"/>
      <c r="P147" s="165">
        <f>O147*H147</f>
        <v>0</v>
      </c>
      <c r="Q147" s="165">
        <v>2.3083100000000001</v>
      </c>
      <c r="R147" s="165">
        <f>Q147*H147</f>
        <v>23.083100000000002</v>
      </c>
      <c r="S147" s="165">
        <v>0</v>
      </c>
      <c r="T147" s="166">
        <f>S147*H147</f>
        <v>0</v>
      </c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R147" s="167" t="s">
        <v>144</v>
      </c>
      <c r="AT147" s="167" t="s">
        <v>140</v>
      </c>
      <c r="AU147" s="167" t="s">
        <v>116</v>
      </c>
      <c r="AY147" s="14" t="s">
        <v>138</v>
      </c>
      <c r="BE147" s="168">
        <f>IF(N147="základná",J147,0)</f>
        <v>0</v>
      </c>
      <c r="BF147" s="168">
        <f>IF(N147="znížená",J147,0)</f>
        <v>0</v>
      </c>
      <c r="BG147" s="168">
        <f>IF(N147="zákl. prenesená",J147,0)</f>
        <v>0</v>
      </c>
      <c r="BH147" s="168">
        <f>IF(N147="zníž. prenesená",J147,0)</f>
        <v>0</v>
      </c>
      <c r="BI147" s="168">
        <f>IF(N147="nulová",J147,0)</f>
        <v>0</v>
      </c>
      <c r="BJ147" s="14" t="s">
        <v>116</v>
      </c>
      <c r="BK147" s="169">
        <f>ROUND(I147*H147,3)</f>
        <v>0</v>
      </c>
      <c r="BL147" s="14" t="s">
        <v>144</v>
      </c>
      <c r="BM147" s="167" t="s">
        <v>319</v>
      </c>
    </row>
    <row r="148" spans="1:65" s="12" customFormat="1" ht="22.9" customHeight="1">
      <c r="B148" s="143"/>
      <c r="D148" s="144" t="s">
        <v>72</v>
      </c>
      <c r="E148" s="154" t="s">
        <v>249</v>
      </c>
      <c r="F148" s="154" t="s">
        <v>250</v>
      </c>
      <c r="I148" s="146"/>
      <c r="J148" s="155">
        <f>BK148</f>
        <v>0</v>
      </c>
      <c r="L148" s="143"/>
      <c r="M148" s="148"/>
      <c r="N148" s="149"/>
      <c r="O148" s="149"/>
      <c r="P148" s="150">
        <f>P149</f>
        <v>0</v>
      </c>
      <c r="Q148" s="149"/>
      <c r="R148" s="150">
        <f>R149</f>
        <v>0</v>
      </c>
      <c r="S148" s="149"/>
      <c r="T148" s="151">
        <f>T149</f>
        <v>0</v>
      </c>
      <c r="AR148" s="144" t="s">
        <v>81</v>
      </c>
      <c r="AT148" s="152" t="s">
        <v>72</v>
      </c>
      <c r="AU148" s="152" t="s">
        <v>81</v>
      </c>
      <c r="AY148" s="144" t="s">
        <v>138</v>
      </c>
      <c r="BK148" s="153">
        <f>BK149</f>
        <v>0</v>
      </c>
    </row>
    <row r="149" spans="1:65" s="2" customFormat="1" ht="33" customHeight="1">
      <c r="A149" s="29"/>
      <c r="B149" s="121"/>
      <c r="C149" s="156" t="s">
        <v>195</v>
      </c>
      <c r="D149" s="156" t="s">
        <v>140</v>
      </c>
      <c r="E149" s="157" t="s">
        <v>286</v>
      </c>
      <c r="F149" s="158" t="s">
        <v>287</v>
      </c>
      <c r="G149" s="159" t="s">
        <v>254</v>
      </c>
      <c r="H149" s="160">
        <v>398.83699999999999</v>
      </c>
      <c r="I149" s="161"/>
      <c r="J149" s="160">
        <f>ROUND(I149*H149,3)</f>
        <v>0</v>
      </c>
      <c r="K149" s="162"/>
      <c r="L149" s="30"/>
      <c r="M149" s="180" t="s">
        <v>1</v>
      </c>
      <c r="N149" s="181" t="s">
        <v>39</v>
      </c>
      <c r="O149" s="182"/>
      <c r="P149" s="183">
        <f>O149*H149</f>
        <v>0</v>
      </c>
      <c r="Q149" s="183">
        <v>0</v>
      </c>
      <c r="R149" s="183">
        <f>Q149*H149</f>
        <v>0</v>
      </c>
      <c r="S149" s="183">
        <v>0</v>
      </c>
      <c r="T149" s="184">
        <f>S149*H149</f>
        <v>0</v>
      </c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R149" s="167" t="s">
        <v>144</v>
      </c>
      <c r="AT149" s="167" t="s">
        <v>140</v>
      </c>
      <c r="AU149" s="167" t="s">
        <v>116</v>
      </c>
      <c r="AY149" s="14" t="s">
        <v>138</v>
      </c>
      <c r="BE149" s="168">
        <f>IF(N149="základná",J149,0)</f>
        <v>0</v>
      </c>
      <c r="BF149" s="168">
        <f>IF(N149="znížená",J149,0)</f>
        <v>0</v>
      </c>
      <c r="BG149" s="168">
        <f>IF(N149="zákl. prenesená",J149,0)</f>
        <v>0</v>
      </c>
      <c r="BH149" s="168">
        <f>IF(N149="zníž. prenesená",J149,0)</f>
        <v>0</v>
      </c>
      <c r="BI149" s="168">
        <f>IF(N149="nulová",J149,0)</f>
        <v>0</v>
      </c>
      <c r="BJ149" s="14" t="s">
        <v>116</v>
      </c>
      <c r="BK149" s="169">
        <f>ROUND(I149*H149,3)</f>
        <v>0</v>
      </c>
      <c r="BL149" s="14" t="s">
        <v>144</v>
      </c>
      <c r="BM149" s="167" t="s">
        <v>320</v>
      </c>
    </row>
    <row r="150" spans="1:65" s="2" customFormat="1" ht="6.95" customHeight="1">
      <c r="A150" s="29"/>
      <c r="B150" s="44"/>
      <c r="C150" s="45"/>
      <c r="D150" s="45"/>
      <c r="E150" s="45"/>
      <c r="F150" s="45"/>
      <c r="G150" s="45"/>
      <c r="H150" s="45"/>
      <c r="I150" s="45"/>
      <c r="J150" s="45"/>
      <c r="K150" s="45"/>
      <c r="L150" s="30"/>
      <c r="M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</row>
  </sheetData>
  <autoFilter ref="C130:K149"/>
  <mergeCells count="14">
    <mergeCell ref="D109:F109"/>
    <mergeCell ref="E121:H121"/>
    <mergeCell ref="E123:H123"/>
    <mergeCell ref="L2:V2"/>
    <mergeCell ref="E87:H87"/>
    <mergeCell ref="D105:F105"/>
    <mergeCell ref="D106:F106"/>
    <mergeCell ref="D107:F107"/>
    <mergeCell ref="D108:F108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62"/>
  <sheetViews>
    <sheetView showGridLines="0" workbookViewId="0"/>
  </sheetViews>
  <sheetFormatPr defaultRowHeight="1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223" t="s">
        <v>5</v>
      </c>
      <c r="M2" s="208"/>
      <c r="N2" s="208"/>
      <c r="O2" s="208"/>
      <c r="P2" s="208"/>
      <c r="Q2" s="208"/>
      <c r="R2" s="208"/>
      <c r="S2" s="208"/>
      <c r="T2" s="208"/>
      <c r="U2" s="208"/>
      <c r="V2" s="208"/>
      <c r="AT2" s="14" t="s">
        <v>94</v>
      </c>
    </row>
    <row r="3" spans="1:46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73</v>
      </c>
    </row>
    <row r="4" spans="1:46" s="1" customFormat="1" ht="24.95" customHeight="1">
      <c r="B4" s="17"/>
      <c r="D4" s="18" t="s">
        <v>95</v>
      </c>
      <c r="L4" s="17"/>
      <c r="M4" s="90" t="s">
        <v>9</v>
      </c>
      <c r="AT4" s="14" t="s">
        <v>3</v>
      </c>
    </row>
    <row r="5" spans="1:46" s="1" customFormat="1" ht="6.95" customHeight="1">
      <c r="B5" s="17"/>
      <c r="L5" s="17"/>
    </row>
    <row r="6" spans="1:46" s="1" customFormat="1" ht="12" customHeight="1">
      <c r="B6" s="17"/>
      <c r="D6" s="24" t="s">
        <v>14</v>
      </c>
      <c r="L6" s="17"/>
    </row>
    <row r="7" spans="1:46" s="1" customFormat="1" ht="16.5" customHeight="1">
      <c r="B7" s="17"/>
      <c r="E7" s="224" t="str">
        <f>'Rekapitulácia stavby'!K6</f>
        <v>Revitalizácia športoveho areálu Slavoj Trebišov - opakovaná</v>
      </c>
      <c r="F7" s="225"/>
      <c r="G7" s="225"/>
      <c r="H7" s="225"/>
      <c r="L7" s="17"/>
    </row>
    <row r="8" spans="1:46" s="2" customFormat="1" ht="12" customHeight="1">
      <c r="A8" s="29"/>
      <c r="B8" s="30"/>
      <c r="C8" s="29"/>
      <c r="D8" s="24" t="s">
        <v>96</v>
      </c>
      <c r="E8" s="29"/>
      <c r="F8" s="29"/>
      <c r="G8" s="29"/>
      <c r="H8" s="29"/>
      <c r="I8" s="29"/>
      <c r="J8" s="29"/>
      <c r="K8" s="29"/>
      <c r="L8" s="3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16.5" customHeight="1">
      <c r="A9" s="29"/>
      <c r="B9" s="30"/>
      <c r="C9" s="29"/>
      <c r="D9" s="29"/>
      <c r="E9" s="185" t="s">
        <v>321</v>
      </c>
      <c r="F9" s="226"/>
      <c r="G9" s="226"/>
      <c r="H9" s="226"/>
      <c r="I9" s="29"/>
      <c r="J9" s="29"/>
      <c r="K9" s="29"/>
      <c r="L9" s="3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t="11.25">
      <c r="A10" s="29"/>
      <c r="B10" s="30"/>
      <c r="C10" s="29"/>
      <c r="D10" s="29"/>
      <c r="E10" s="29"/>
      <c r="F10" s="29"/>
      <c r="G10" s="29"/>
      <c r="H10" s="29"/>
      <c r="I10" s="29"/>
      <c r="J10" s="29"/>
      <c r="K10" s="29"/>
      <c r="L10" s="3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customHeight="1">
      <c r="A11" s="29"/>
      <c r="B11" s="30"/>
      <c r="C11" s="29"/>
      <c r="D11" s="24" t="s">
        <v>15</v>
      </c>
      <c r="E11" s="29"/>
      <c r="F11" s="22" t="s">
        <v>1</v>
      </c>
      <c r="G11" s="29"/>
      <c r="H11" s="29"/>
      <c r="I11" s="24" t="s">
        <v>16</v>
      </c>
      <c r="J11" s="22" t="s">
        <v>1</v>
      </c>
      <c r="K11" s="29"/>
      <c r="L11" s="3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customHeight="1">
      <c r="A12" s="29"/>
      <c r="B12" s="30"/>
      <c r="C12" s="29"/>
      <c r="D12" s="24" t="s">
        <v>17</v>
      </c>
      <c r="E12" s="29"/>
      <c r="F12" s="22" t="s">
        <v>18</v>
      </c>
      <c r="G12" s="29"/>
      <c r="H12" s="29"/>
      <c r="I12" s="24" t="s">
        <v>19</v>
      </c>
      <c r="J12" s="52" t="str">
        <f>'Rekapitulácia stavby'!AN8</f>
        <v>10. 2. 2021</v>
      </c>
      <c r="K12" s="29"/>
      <c r="L12" s="3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customHeight="1">
      <c r="A13" s="29"/>
      <c r="B13" s="30"/>
      <c r="C13" s="29"/>
      <c r="D13" s="29"/>
      <c r="E13" s="29"/>
      <c r="F13" s="29"/>
      <c r="G13" s="29"/>
      <c r="H13" s="29"/>
      <c r="I13" s="29"/>
      <c r="J13" s="29"/>
      <c r="K13" s="29"/>
      <c r="L13" s="3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customHeight="1">
      <c r="A14" s="29"/>
      <c r="B14" s="30"/>
      <c r="C14" s="29"/>
      <c r="D14" s="24" t="s">
        <v>21</v>
      </c>
      <c r="E14" s="29"/>
      <c r="F14" s="29"/>
      <c r="G14" s="29"/>
      <c r="H14" s="29"/>
      <c r="I14" s="24" t="s">
        <v>22</v>
      </c>
      <c r="J14" s="22" t="s">
        <v>1</v>
      </c>
      <c r="K14" s="29"/>
      <c r="L14" s="3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customHeight="1">
      <c r="A15" s="29"/>
      <c r="B15" s="30"/>
      <c r="C15" s="29"/>
      <c r="D15" s="29"/>
      <c r="E15" s="22" t="s">
        <v>23</v>
      </c>
      <c r="F15" s="29"/>
      <c r="G15" s="29"/>
      <c r="H15" s="29"/>
      <c r="I15" s="24" t="s">
        <v>24</v>
      </c>
      <c r="J15" s="22" t="s">
        <v>1</v>
      </c>
      <c r="K15" s="29"/>
      <c r="L15" s="3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customHeight="1">
      <c r="A16" s="29"/>
      <c r="B16" s="30"/>
      <c r="C16" s="29"/>
      <c r="D16" s="29"/>
      <c r="E16" s="29"/>
      <c r="F16" s="29"/>
      <c r="G16" s="29"/>
      <c r="H16" s="29"/>
      <c r="I16" s="29"/>
      <c r="J16" s="29"/>
      <c r="K16" s="29"/>
      <c r="L16" s="3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customHeight="1">
      <c r="A17" s="29"/>
      <c r="B17" s="30"/>
      <c r="C17" s="29"/>
      <c r="D17" s="24" t="s">
        <v>25</v>
      </c>
      <c r="E17" s="29"/>
      <c r="F17" s="29"/>
      <c r="G17" s="29"/>
      <c r="H17" s="29"/>
      <c r="I17" s="24" t="s">
        <v>22</v>
      </c>
      <c r="J17" s="25" t="str">
        <f>'Rekapitulácia stavby'!AN13</f>
        <v>Vyplň údaj</v>
      </c>
      <c r="K17" s="29"/>
      <c r="L17" s="3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customHeight="1">
      <c r="A18" s="29"/>
      <c r="B18" s="30"/>
      <c r="C18" s="29"/>
      <c r="D18" s="29"/>
      <c r="E18" s="227" t="str">
        <f>'Rekapitulácia stavby'!E14</f>
        <v>Vyplň údaj</v>
      </c>
      <c r="F18" s="207"/>
      <c r="G18" s="207"/>
      <c r="H18" s="207"/>
      <c r="I18" s="24" t="s">
        <v>24</v>
      </c>
      <c r="J18" s="25" t="str">
        <f>'Rekapitulácia stavby'!AN14</f>
        <v>Vyplň údaj</v>
      </c>
      <c r="K18" s="29"/>
      <c r="L18" s="3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customHeight="1">
      <c r="A19" s="29"/>
      <c r="B19" s="30"/>
      <c r="C19" s="29"/>
      <c r="D19" s="29"/>
      <c r="E19" s="29"/>
      <c r="F19" s="29"/>
      <c r="G19" s="29"/>
      <c r="H19" s="29"/>
      <c r="I19" s="29"/>
      <c r="J19" s="29"/>
      <c r="K19" s="29"/>
      <c r="L19" s="3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customHeight="1">
      <c r="A20" s="29"/>
      <c r="B20" s="30"/>
      <c r="C20" s="29"/>
      <c r="D20" s="24" t="s">
        <v>27</v>
      </c>
      <c r="E20" s="29"/>
      <c r="F20" s="29"/>
      <c r="G20" s="29"/>
      <c r="H20" s="29"/>
      <c r="I20" s="24" t="s">
        <v>22</v>
      </c>
      <c r="J20" s="22" t="str">
        <f>IF('Rekapitulácia stavby'!AN16="","",'Rekapitulácia stavby'!AN16)</f>
        <v/>
      </c>
      <c r="K20" s="29"/>
      <c r="L20" s="3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customHeight="1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24" t="s">
        <v>24</v>
      </c>
      <c r="J21" s="22" t="str">
        <f>IF('Rekapitulácia stavby'!AN17="","",'Rekapitulácia stavby'!AN17)</f>
        <v/>
      </c>
      <c r="K21" s="29"/>
      <c r="L21" s="3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customHeight="1">
      <c r="A22" s="29"/>
      <c r="B22" s="30"/>
      <c r="C22" s="29"/>
      <c r="D22" s="29"/>
      <c r="E22" s="29"/>
      <c r="F22" s="29"/>
      <c r="G22" s="29"/>
      <c r="H22" s="29"/>
      <c r="I22" s="29"/>
      <c r="J22" s="29"/>
      <c r="K22" s="29"/>
      <c r="L22" s="3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customHeight="1">
      <c r="A23" s="29"/>
      <c r="B23" s="30"/>
      <c r="C23" s="29"/>
      <c r="D23" s="24" t="s">
        <v>31</v>
      </c>
      <c r="E23" s="29"/>
      <c r="F23" s="29"/>
      <c r="G23" s="29"/>
      <c r="H23" s="29"/>
      <c r="I23" s="24" t="s">
        <v>22</v>
      </c>
      <c r="J23" s="22" t="str">
        <f>IF('Rekapitulácia stavby'!AN19="","",'Rekapitulácia stavby'!AN19)</f>
        <v/>
      </c>
      <c r="K23" s="29"/>
      <c r="L23" s="3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customHeight="1">
      <c r="A24" s="29"/>
      <c r="B24" s="30"/>
      <c r="C24" s="29"/>
      <c r="D24" s="29"/>
      <c r="E24" s="22" t="str">
        <f>IF('Rekapitulácia stavby'!E20="","",'Rekapitulácia stavby'!E20)</f>
        <v xml:space="preserve"> </v>
      </c>
      <c r="F24" s="29"/>
      <c r="G24" s="29"/>
      <c r="H24" s="29"/>
      <c r="I24" s="24" t="s">
        <v>24</v>
      </c>
      <c r="J24" s="22" t="str">
        <f>IF('Rekapitulácia stavby'!AN20="","",'Rekapitulácia stavby'!AN20)</f>
        <v/>
      </c>
      <c r="K24" s="29"/>
      <c r="L24" s="3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customHeight="1">
      <c r="A25" s="29"/>
      <c r="B25" s="30"/>
      <c r="C25" s="29"/>
      <c r="D25" s="29"/>
      <c r="E25" s="29"/>
      <c r="F25" s="29"/>
      <c r="G25" s="29"/>
      <c r="H25" s="29"/>
      <c r="I25" s="29"/>
      <c r="J25" s="29"/>
      <c r="K25" s="29"/>
      <c r="L25" s="3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customHeight="1">
      <c r="A26" s="29"/>
      <c r="B26" s="30"/>
      <c r="C26" s="29"/>
      <c r="D26" s="24" t="s">
        <v>32</v>
      </c>
      <c r="E26" s="29"/>
      <c r="F26" s="29"/>
      <c r="G26" s="29"/>
      <c r="H26" s="29"/>
      <c r="I26" s="29"/>
      <c r="J26" s="29"/>
      <c r="K26" s="29"/>
      <c r="L26" s="3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customHeight="1">
      <c r="A27" s="91"/>
      <c r="B27" s="92"/>
      <c r="C27" s="91"/>
      <c r="D27" s="91"/>
      <c r="E27" s="212" t="s">
        <v>1</v>
      </c>
      <c r="F27" s="212"/>
      <c r="G27" s="212"/>
      <c r="H27" s="212"/>
      <c r="I27" s="91"/>
      <c r="J27" s="91"/>
      <c r="K27" s="91"/>
      <c r="L27" s="93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</row>
    <row r="28" spans="1:31" s="2" customFormat="1" ht="6.95" customHeight="1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3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customHeight="1">
      <c r="A29" s="29"/>
      <c r="B29" s="30"/>
      <c r="C29" s="29"/>
      <c r="D29" s="63"/>
      <c r="E29" s="63"/>
      <c r="F29" s="63"/>
      <c r="G29" s="63"/>
      <c r="H29" s="63"/>
      <c r="I29" s="63"/>
      <c r="J29" s="63"/>
      <c r="K29" s="63"/>
      <c r="L29" s="3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14.45" customHeight="1">
      <c r="A30" s="29"/>
      <c r="B30" s="30"/>
      <c r="C30" s="29"/>
      <c r="D30" s="22" t="s">
        <v>98</v>
      </c>
      <c r="E30" s="29"/>
      <c r="F30" s="29"/>
      <c r="G30" s="29"/>
      <c r="H30" s="29"/>
      <c r="I30" s="29"/>
      <c r="J30" s="94">
        <f>J96</f>
        <v>0</v>
      </c>
      <c r="K30" s="29"/>
      <c r="L30" s="3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14.45" customHeight="1">
      <c r="A31" s="29"/>
      <c r="B31" s="30"/>
      <c r="C31" s="29"/>
      <c r="D31" s="95" t="s">
        <v>99</v>
      </c>
      <c r="E31" s="29"/>
      <c r="F31" s="29"/>
      <c r="G31" s="29"/>
      <c r="H31" s="29"/>
      <c r="I31" s="29"/>
      <c r="J31" s="94">
        <f>J108</f>
        <v>0</v>
      </c>
      <c r="K31" s="29"/>
      <c r="L31" s="3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25.35" customHeight="1">
      <c r="A32" s="29"/>
      <c r="B32" s="30"/>
      <c r="C32" s="29"/>
      <c r="D32" s="96" t="s">
        <v>33</v>
      </c>
      <c r="E32" s="29"/>
      <c r="F32" s="29"/>
      <c r="G32" s="29"/>
      <c r="H32" s="29"/>
      <c r="I32" s="29"/>
      <c r="J32" s="68">
        <f>ROUND(J30 + J31, 2)</f>
        <v>0</v>
      </c>
      <c r="K32" s="29"/>
      <c r="L32" s="3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6.95" customHeight="1">
      <c r="A33" s="29"/>
      <c r="B33" s="30"/>
      <c r="C33" s="29"/>
      <c r="D33" s="63"/>
      <c r="E33" s="63"/>
      <c r="F33" s="63"/>
      <c r="G33" s="63"/>
      <c r="H33" s="63"/>
      <c r="I33" s="63"/>
      <c r="J33" s="63"/>
      <c r="K33" s="63"/>
      <c r="L33" s="3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customHeight="1">
      <c r="A34" s="29"/>
      <c r="B34" s="30"/>
      <c r="C34" s="29"/>
      <c r="D34" s="29"/>
      <c r="E34" s="29"/>
      <c r="F34" s="33" t="s">
        <v>35</v>
      </c>
      <c r="G34" s="29"/>
      <c r="H34" s="29"/>
      <c r="I34" s="33" t="s">
        <v>34</v>
      </c>
      <c r="J34" s="33" t="s">
        <v>36</v>
      </c>
      <c r="K34" s="29"/>
      <c r="L34" s="3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customHeight="1">
      <c r="A35" s="29"/>
      <c r="B35" s="30"/>
      <c r="C35" s="29"/>
      <c r="D35" s="97" t="s">
        <v>37</v>
      </c>
      <c r="E35" s="24" t="s">
        <v>38</v>
      </c>
      <c r="F35" s="98">
        <f>ROUND((SUM(BE108:BE115) + SUM(BE135:BE161)),  2)</f>
        <v>0</v>
      </c>
      <c r="G35" s="29"/>
      <c r="H35" s="29"/>
      <c r="I35" s="99">
        <v>0.2</v>
      </c>
      <c r="J35" s="98">
        <f>ROUND(((SUM(BE108:BE115) + SUM(BE135:BE161))*I35),  2)</f>
        <v>0</v>
      </c>
      <c r="K35" s="29"/>
      <c r="L35" s="3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customHeight="1">
      <c r="A36" s="29"/>
      <c r="B36" s="30"/>
      <c r="C36" s="29"/>
      <c r="D36" s="29"/>
      <c r="E36" s="24" t="s">
        <v>39</v>
      </c>
      <c r="F36" s="98">
        <f>ROUND((SUM(BF108:BF115) + SUM(BF135:BF161)),  2)</f>
        <v>0</v>
      </c>
      <c r="G36" s="29"/>
      <c r="H36" s="29"/>
      <c r="I36" s="99">
        <v>0.2</v>
      </c>
      <c r="J36" s="98">
        <f>ROUND(((SUM(BF108:BF115) + SUM(BF135:BF161))*I36),  2)</f>
        <v>0</v>
      </c>
      <c r="K36" s="29"/>
      <c r="L36" s="3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24" t="s">
        <v>40</v>
      </c>
      <c r="F37" s="98">
        <f>ROUND((SUM(BG108:BG115) + SUM(BG135:BG161)),  2)</f>
        <v>0</v>
      </c>
      <c r="G37" s="29"/>
      <c r="H37" s="29"/>
      <c r="I37" s="99">
        <v>0.2</v>
      </c>
      <c r="J37" s="98">
        <f>0</f>
        <v>0</v>
      </c>
      <c r="K37" s="29"/>
      <c r="L37" s="3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14.45" hidden="1" customHeight="1">
      <c r="A38" s="29"/>
      <c r="B38" s="30"/>
      <c r="C38" s="29"/>
      <c r="D38" s="29"/>
      <c r="E38" s="24" t="s">
        <v>41</v>
      </c>
      <c r="F38" s="98">
        <f>ROUND((SUM(BH108:BH115) + SUM(BH135:BH161)),  2)</f>
        <v>0</v>
      </c>
      <c r="G38" s="29"/>
      <c r="H38" s="29"/>
      <c r="I38" s="99">
        <v>0.2</v>
      </c>
      <c r="J38" s="98">
        <f>0</f>
        <v>0</v>
      </c>
      <c r="K38" s="29"/>
      <c r="L38" s="3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14.45" hidden="1" customHeight="1">
      <c r="A39" s="29"/>
      <c r="B39" s="30"/>
      <c r="C39" s="29"/>
      <c r="D39" s="29"/>
      <c r="E39" s="24" t="s">
        <v>42</v>
      </c>
      <c r="F39" s="98">
        <f>ROUND((SUM(BI108:BI115) + SUM(BI135:BI161)),  2)</f>
        <v>0</v>
      </c>
      <c r="G39" s="29"/>
      <c r="H39" s="29"/>
      <c r="I39" s="99">
        <v>0</v>
      </c>
      <c r="J39" s="98">
        <f>0</f>
        <v>0</v>
      </c>
      <c r="K39" s="29"/>
      <c r="L39" s="3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6.95" customHeight="1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3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2" customFormat="1" ht="25.35" customHeight="1">
      <c r="A41" s="29"/>
      <c r="B41" s="30"/>
      <c r="C41" s="100"/>
      <c r="D41" s="101" t="s">
        <v>43</v>
      </c>
      <c r="E41" s="57"/>
      <c r="F41" s="57"/>
      <c r="G41" s="102" t="s">
        <v>44</v>
      </c>
      <c r="H41" s="103" t="s">
        <v>45</v>
      </c>
      <c r="I41" s="57"/>
      <c r="J41" s="104">
        <f>SUM(J32:J39)</f>
        <v>0</v>
      </c>
      <c r="K41" s="105"/>
      <c r="L41" s="3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</row>
    <row r="42" spans="1:31" s="2" customFormat="1" ht="14.45" customHeight="1">
      <c r="A42" s="29"/>
      <c r="B42" s="30"/>
      <c r="C42" s="29"/>
      <c r="D42" s="29"/>
      <c r="E42" s="29"/>
      <c r="F42" s="29"/>
      <c r="G42" s="29"/>
      <c r="H42" s="29"/>
      <c r="I42" s="29"/>
      <c r="J42" s="29"/>
      <c r="K42" s="29"/>
      <c r="L42" s="3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</row>
    <row r="43" spans="1:31" s="1" customFormat="1" ht="14.45" customHeight="1">
      <c r="B43" s="17"/>
      <c r="L43" s="17"/>
    </row>
    <row r="44" spans="1:31" s="1" customFormat="1" ht="14.45" customHeight="1">
      <c r="B44" s="17"/>
      <c r="L44" s="17"/>
    </row>
    <row r="45" spans="1:31" s="1" customFormat="1" ht="14.45" customHeight="1">
      <c r="B45" s="17"/>
      <c r="L45" s="17"/>
    </row>
    <row r="46" spans="1:31" s="1" customFormat="1" ht="14.45" customHeight="1">
      <c r="B46" s="17"/>
      <c r="L46" s="17"/>
    </row>
    <row r="47" spans="1:31" s="1" customFormat="1" ht="14.45" customHeight="1">
      <c r="B47" s="17"/>
      <c r="L47" s="17"/>
    </row>
    <row r="48" spans="1:31" s="1" customFormat="1" ht="14.45" customHeight="1">
      <c r="B48" s="17"/>
      <c r="L48" s="17"/>
    </row>
    <row r="49" spans="1:31" s="1" customFormat="1" ht="14.45" customHeight="1">
      <c r="B49" s="17"/>
      <c r="L49" s="17"/>
    </row>
    <row r="50" spans="1:31" s="2" customFormat="1" ht="14.45" customHeight="1">
      <c r="B50" s="39"/>
      <c r="D50" s="40" t="s">
        <v>46</v>
      </c>
      <c r="E50" s="41"/>
      <c r="F50" s="41"/>
      <c r="G50" s="40" t="s">
        <v>47</v>
      </c>
      <c r="H50" s="41"/>
      <c r="I50" s="41"/>
      <c r="J50" s="41"/>
      <c r="K50" s="41"/>
      <c r="L50" s="39"/>
    </row>
    <row r="51" spans="1:31" ht="11.25">
      <c r="B51" s="17"/>
      <c r="L51" s="17"/>
    </row>
    <row r="52" spans="1:31" ht="11.25">
      <c r="B52" s="17"/>
      <c r="L52" s="17"/>
    </row>
    <row r="53" spans="1:31" ht="11.25">
      <c r="B53" s="17"/>
      <c r="L53" s="17"/>
    </row>
    <row r="54" spans="1:31" ht="11.25">
      <c r="B54" s="17"/>
      <c r="L54" s="17"/>
    </row>
    <row r="55" spans="1:31" ht="11.25">
      <c r="B55" s="17"/>
      <c r="L55" s="17"/>
    </row>
    <row r="56" spans="1:31" ht="11.25">
      <c r="B56" s="17"/>
      <c r="L56" s="17"/>
    </row>
    <row r="57" spans="1:31" ht="11.25">
      <c r="B57" s="17"/>
      <c r="L57" s="17"/>
    </row>
    <row r="58" spans="1:31" ht="11.25">
      <c r="B58" s="17"/>
      <c r="L58" s="17"/>
    </row>
    <row r="59" spans="1:31" ht="11.25">
      <c r="B59" s="17"/>
      <c r="L59" s="17"/>
    </row>
    <row r="60" spans="1:31" ht="11.25">
      <c r="B60" s="17"/>
      <c r="L60" s="17"/>
    </row>
    <row r="61" spans="1:31" s="2" customFormat="1" ht="12.75">
      <c r="A61" s="29"/>
      <c r="B61" s="30"/>
      <c r="C61" s="29"/>
      <c r="D61" s="42" t="s">
        <v>48</v>
      </c>
      <c r="E61" s="32"/>
      <c r="F61" s="106" t="s">
        <v>49</v>
      </c>
      <c r="G61" s="42" t="s">
        <v>48</v>
      </c>
      <c r="H61" s="32"/>
      <c r="I61" s="32"/>
      <c r="J61" s="107" t="s">
        <v>49</v>
      </c>
      <c r="K61" s="32"/>
      <c r="L61" s="3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 ht="11.25">
      <c r="B62" s="17"/>
      <c r="L62" s="17"/>
    </row>
    <row r="63" spans="1:31" ht="11.25">
      <c r="B63" s="17"/>
      <c r="L63" s="17"/>
    </row>
    <row r="64" spans="1:31" ht="11.25">
      <c r="B64" s="17"/>
      <c r="L64" s="17"/>
    </row>
    <row r="65" spans="1:31" s="2" customFormat="1" ht="12.75">
      <c r="A65" s="29"/>
      <c r="B65" s="30"/>
      <c r="C65" s="29"/>
      <c r="D65" s="40" t="s">
        <v>50</v>
      </c>
      <c r="E65" s="43"/>
      <c r="F65" s="43"/>
      <c r="G65" s="40" t="s">
        <v>51</v>
      </c>
      <c r="H65" s="43"/>
      <c r="I65" s="43"/>
      <c r="J65" s="43"/>
      <c r="K65" s="43"/>
      <c r="L65" s="3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ht="11.25">
      <c r="B66" s="17"/>
      <c r="L66" s="17"/>
    </row>
    <row r="67" spans="1:31" ht="11.25">
      <c r="B67" s="17"/>
      <c r="L67" s="17"/>
    </row>
    <row r="68" spans="1:31" ht="11.25">
      <c r="B68" s="17"/>
      <c r="L68" s="17"/>
    </row>
    <row r="69" spans="1:31" ht="11.25">
      <c r="B69" s="17"/>
      <c r="L69" s="17"/>
    </row>
    <row r="70" spans="1:31" ht="11.25">
      <c r="B70" s="17"/>
      <c r="L70" s="17"/>
    </row>
    <row r="71" spans="1:31" ht="11.25">
      <c r="B71" s="17"/>
      <c r="L71" s="17"/>
    </row>
    <row r="72" spans="1:31" ht="11.25">
      <c r="B72" s="17"/>
      <c r="L72" s="17"/>
    </row>
    <row r="73" spans="1:31" ht="11.25">
      <c r="B73" s="17"/>
      <c r="L73" s="17"/>
    </row>
    <row r="74" spans="1:31" ht="11.25">
      <c r="B74" s="17"/>
      <c r="L74" s="17"/>
    </row>
    <row r="75" spans="1:31" ht="11.25">
      <c r="B75" s="17"/>
      <c r="L75" s="17"/>
    </row>
    <row r="76" spans="1:31" s="2" customFormat="1" ht="12.75">
      <c r="A76" s="29"/>
      <c r="B76" s="30"/>
      <c r="C76" s="29"/>
      <c r="D76" s="42" t="s">
        <v>48</v>
      </c>
      <c r="E76" s="32"/>
      <c r="F76" s="106" t="s">
        <v>49</v>
      </c>
      <c r="G76" s="42" t="s">
        <v>48</v>
      </c>
      <c r="H76" s="32"/>
      <c r="I76" s="32"/>
      <c r="J76" s="107" t="s">
        <v>49</v>
      </c>
      <c r="K76" s="32"/>
      <c r="L76" s="3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3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81" spans="1:47" s="2" customFormat="1" ht="6.95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3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customHeight="1">
      <c r="A82" s="29"/>
      <c r="B82" s="30"/>
      <c r="C82" s="18" t="s">
        <v>100</v>
      </c>
      <c r="D82" s="29"/>
      <c r="E82" s="29"/>
      <c r="F82" s="29"/>
      <c r="G82" s="29"/>
      <c r="H82" s="29"/>
      <c r="I82" s="29"/>
      <c r="J82" s="29"/>
      <c r="K82" s="29"/>
      <c r="L82" s="3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3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customHeight="1">
      <c r="A84" s="29"/>
      <c r="B84" s="30"/>
      <c r="C84" s="24" t="s">
        <v>14</v>
      </c>
      <c r="D84" s="29"/>
      <c r="E84" s="29"/>
      <c r="F84" s="29"/>
      <c r="G84" s="29"/>
      <c r="H84" s="29"/>
      <c r="I84" s="29"/>
      <c r="J84" s="29"/>
      <c r="K84" s="29"/>
      <c r="L84" s="3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customHeight="1">
      <c r="A85" s="29"/>
      <c r="B85" s="30"/>
      <c r="C85" s="29"/>
      <c r="D85" s="29"/>
      <c r="E85" s="224" t="str">
        <f>E7</f>
        <v>Revitalizácia športoveho areálu Slavoj Trebišov - opakovaná</v>
      </c>
      <c r="F85" s="225"/>
      <c r="G85" s="225"/>
      <c r="H85" s="225"/>
      <c r="I85" s="29"/>
      <c r="J85" s="29"/>
      <c r="K85" s="29"/>
      <c r="L85" s="3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customHeight="1">
      <c r="A86" s="29"/>
      <c r="B86" s="30"/>
      <c r="C86" s="24" t="s">
        <v>96</v>
      </c>
      <c r="D86" s="29"/>
      <c r="E86" s="29"/>
      <c r="F86" s="29"/>
      <c r="G86" s="29"/>
      <c r="H86" s="29"/>
      <c r="I86" s="29"/>
      <c r="J86" s="29"/>
      <c r="K86" s="29"/>
      <c r="L86" s="3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16.5" customHeight="1">
      <c r="A87" s="29"/>
      <c r="B87" s="30"/>
      <c r="C87" s="29"/>
      <c r="D87" s="29"/>
      <c r="E87" s="185" t="str">
        <f>E9</f>
        <v xml:space="preserve">08 - SO 08 Oporný murik, múrik na sedenie a schody </v>
      </c>
      <c r="F87" s="226"/>
      <c r="G87" s="226"/>
      <c r="H87" s="226"/>
      <c r="I87" s="29"/>
      <c r="J87" s="29"/>
      <c r="K87" s="29"/>
      <c r="L87" s="3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3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customHeight="1">
      <c r="A89" s="29"/>
      <c r="B89" s="30"/>
      <c r="C89" s="24" t="s">
        <v>17</v>
      </c>
      <c r="D89" s="29"/>
      <c r="E89" s="29"/>
      <c r="F89" s="22" t="str">
        <f>F12</f>
        <v xml:space="preserve">Trebišov </v>
      </c>
      <c r="G89" s="29"/>
      <c r="H89" s="29"/>
      <c r="I89" s="24" t="s">
        <v>19</v>
      </c>
      <c r="J89" s="52" t="str">
        <f>IF(J12="","",J12)</f>
        <v>10. 2. 2021</v>
      </c>
      <c r="K89" s="29"/>
      <c r="L89" s="3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3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customHeight="1">
      <c r="A91" s="29"/>
      <c r="B91" s="30"/>
      <c r="C91" s="24" t="s">
        <v>21</v>
      </c>
      <c r="D91" s="29"/>
      <c r="E91" s="29"/>
      <c r="F91" s="22" t="str">
        <f>E15</f>
        <v xml:space="preserve">Mesto Trebišov </v>
      </c>
      <c r="G91" s="29"/>
      <c r="H91" s="29"/>
      <c r="I91" s="24" t="s">
        <v>27</v>
      </c>
      <c r="J91" s="27" t="str">
        <f>E21</f>
        <v xml:space="preserve"> </v>
      </c>
      <c r="K91" s="29"/>
      <c r="L91" s="3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customHeight="1">
      <c r="A92" s="29"/>
      <c r="B92" s="30"/>
      <c r="C92" s="24" t="s">
        <v>25</v>
      </c>
      <c r="D92" s="29"/>
      <c r="E92" s="29"/>
      <c r="F92" s="22" t="str">
        <f>IF(E18="","",E18)</f>
        <v>Vyplň údaj</v>
      </c>
      <c r="G92" s="29"/>
      <c r="H92" s="29"/>
      <c r="I92" s="24" t="s">
        <v>31</v>
      </c>
      <c r="J92" s="27" t="str">
        <f>E24</f>
        <v xml:space="preserve"> </v>
      </c>
      <c r="K92" s="29"/>
      <c r="L92" s="3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3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customHeight="1">
      <c r="A94" s="29"/>
      <c r="B94" s="30"/>
      <c r="C94" s="108" t="s">
        <v>101</v>
      </c>
      <c r="D94" s="100"/>
      <c r="E94" s="100"/>
      <c r="F94" s="100"/>
      <c r="G94" s="100"/>
      <c r="H94" s="100"/>
      <c r="I94" s="100"/>
      <c r="J94" s="109" t="s">
        <v>102</v>
      </c>
      <c r="K94" s="100"/>
      <c r="L94" s="3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3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customHeight="1">
      <c r="A96" s="29"/>
      <c r="B96" s="30"/>
      <c r="C96" s="110" t="s">
        <v>103</v>
      </c>
      <c r="D96" s="29"/>
      <c r="E96" s="29"/>
      <c r="F96" s="29"/>
      <c r="G96" s="29"/>
      <c r="H96" s="29"/>
      <c r="I96" s="29"/>
      <c r="J96" s="68">
        <f>J135</f>
        <v>0</v>
      </c>
      <c r="K96" s="29"/>
      <c r="L96" s="3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104</v>
      </c>
    </row>
    <row r="97" spans="1:65" s="9" customFormat="1" ht="24.95" customHeight="1">
      <c r="B97" s="111"/>
      <c r="D97" s="112" t="s">
        <v>105</v>
      </c>
      <c r="E97" s="113"/>
      <c r="F97" s="113"/>
      <c r="G97" s="113"/>
      <c r="H97" s="113"/>
      <c r="I97" s="113"/>
      <c r="J97" s="114">
        <f>J136</f>
        <v>0</v>
      </c>
      <c r="L97" s="111"/>
    </row>
    <row r="98" spans="1:65" s="10" customFormat="1" ht="19.899999999999999" customHeight="1">
      <c r="B98" s="115"/>
      <c r="D98" s="116" t="s">
        <v>322</v>
      </c>
      <c r="E98" s="117"/>
      <c r="F98" s="117"/>
      <c r="G98" s="117"/>
      <c r="H98" s="117"/>
      <c r="I98" s="117"/>
      <c r="J98" s="118">
        <f>J137</f>
        <v>0</v>
      </c>
      <c r="L98" s="115"/>
    </row>
    <row r="99" spans="1:65" s="10" customFormat="1" ht="19.899999999999999" customHeight="1">
      <c r="B99" s="115"/>
      <c r="D99" s="116" t="s">
        <v>323</v>
      </c>
      <c r="E99" s="117"/>
      <c r="F99" s="117"/>
      <c r="G99" s="117"/>
      <c r="H99" s="117"/>
      <c r="I99" s="117"/>
      <c r="J99" s="118">
        <f>J141</f>
        <v>0</v>
      </c>
      <c r="L99" s="115"/>
    </row>
    <row r="100" spans="1:65" s="10" customFormat="1" ht="19.899999999999999" customHeight="1">
      <c r="B100" s="115"/>
      <c r="D100" s="116" t="s">
        <v>111</v>
      </c>
      <c r="E100" s="117"/>
      <c r="F100" s="117"/>
      <c r="G100" s="117"/>
      <c r="H100" s="117"/>
      <c r="I100" s="117"/>
      <c r="J100" s="118">
        <f>J143</f>
        <v>0</v>
      </c>
      <c r="L100" s="115"/>
    </row>
    <row r="101" spans="1:65" s="10" customFormat="1" ht="19.899999999999999" customHeight="1">
      <c r="B101" s="115"/>
      <c r="D101" s="116" t="s">
        <v>112</v>
      </c>
      <c r="E101" s="117"/>
      <c r="F101" s="117"/>
      <c r="G101" s="117"/>
      <c r="H101" s="117"/>
      <c r="I101" s="117"/>
      <c r="J101" s="118">
        <f>J147</f>
        <v>0</v>
      </c>
      <c r="L101" s="115"/>
    </row>
    <row r="102" spans="1:65" s="9" customFormat="1" ht="24.95" customHeight="1">
      <c r="B102" s="111"/>
      <c r="D102" s="112" t="s">
        <v>324</v>
      </c>
      <c r="E102" s="113"/>
      <c r="F102" s="113"/>
      <c r="G102" s="113"/>
      <c r="H102" s="113"/>
      <c r="I102" s="113"/>
      <c r="J102" s="114">
        <f>J149</f>
        <v>0</v>
      </c>
      <c r="L102" s="111"/>
    </row>
    <row r="103" spans="1:65" s="10" customFormat="1" ht="19.899999999999999" customHeight="1">
      <c r="B103" s="115"/>
      <c r="D103" s="116" t="s">
        <v>325</v>
      </c>
      <c r="E103" s="117"/>
      <c r="F103" s="117"/>
      <c r="G103" s="117"/>
      <c r="H103" s="117"/>
      <c r="I103" s="117"/>
      <c r="J103" s="118">
        <f>J150</f>
        <v>0</v>
      </c>
      <c r="L103" s="115"/>
    </row>
    <row r="104" spans="1:65" s="10" customFormat="1" ht="19.899999999999999" customHeight="1">
      <c r="B104" s="115"/>
      <c r="D104" s="116" t="s">
        <v>326</v>
      </c>
      <c r="E104" s="117"/>
      <c r="F104" s="117"/>
      <c r="G104" s="117"/>
      <c r="H104" s="117"/>
      <c r="I104" s="117"/>
      <c r="J104" s="118">
        <f>J154</f>
        <v>0</v>
      </c>
      <c r="L104" s="115"/>
    </row>
    <row r="105" spans="1:65" s="10" customFormat="1" ht="19.899999999999999" customHeight="1">
      <c r="B105" s="115"/>
      <c r="D105" s="116" t="s">
        <v>327</v>
      </c>
      <c r="E105" s="117"/>
      <c r="F105" s="117"/>
      <c r="G105" s="117"/>
      <c r="H105" s="117"/>
      <c r="I105" s="117"/>
      <c r="J105" s="118">
        <f>J158</f>
        <v>0</v>
      </c>
      <c r="L105" s="115"/>
    </row>
    <row r="106" spans="1:65" s="2" customFormat="1" ht="21.75" customHeight="1">
      <c r="A106" s="29"/>
      <c r="B106" s="30"/>
      <c r="C106" s="29"/>
      <c r="D106" s="29"/>
      <c r="E106" s="29"/>
      <c r="F106" s="29"/>
      <c r="G106" s="29"/>
      <c r="H106" s="29"/>
      <c r="I106" s="29"/>
      <c r="J106" s="29"/>
      <c r="K106" s="29"/>
      <c r="L106" s="3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</row>
    <row r="107" spans="1:65" s="2" customFormat="1" ht="6.95" customHeight="1">
      <c r="A107" s="29"/>
      <c r="B107" s="30"/>
      <c r="C107" s="29"/>
      <c r="D107" s="29"/>
      <c r="E107" s="29"/>
      <c r="F107" s="29"/>
      <c r="G107" s="29"/>
      <c r="H107" s="29"/>
      <c r="I107" s="29"/>
      <c r="J107" s="29"/>
      <c r="K107" s="29"/>
      <c r="L107" s="3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</row>
    <row r="108" spans="1:65" s="2" customFormat="1" ht="29.25" customHeight="1">
      <c r="A108" s="29"/>
      <c r="B108" s="30"/>
      <c r="C108" s="110" t="s">
        <v>113</v>
      </c>
      <c r="D108" s="29"/>
      <c r="E108" s="29"/>
      <c r="F108" s="29"/>
      <c r="G108" s="29"/>
      <c r="H108" s="29"/>
      <c r="I108" s="29"/>
      <c r="J108" s="119">
        <f>ROUND(J109 + J110 + J111 + J112 + J113 + J114,2)</f>
        <v>0</v>
      </c>
      <c r="K108" s="29"/>
      <c r="L108" s="39"/>
      <c r="N108" s="120" t="s">
        <v>37</v>
      </c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</row>
    <row r="109" spans="1:65" s="2" customFormat="1" ht="18" customHeight="1">
      <c r="A109" s="29"/>
      <c r="B109" s="121"/>
      <c r="C109" s="122"/>
      <c r="D109" s="228" t="s">
        <v>114</v>
      </c>
      <c r="E109" s="229"/>
      <c r="F109" s="229"/>
      <c r="G109" s="122"/>
      <c r="H109" s="122"/>
      <c r="I109" s="122"/>
      <c r="J109" s="124">
        <v>0</v>
      </c>
      <c r="K109" s="122"/>
      <c r="L109" s="125"/>
      <c r="M109" s="126"/>
      <c r="N109" s="127" t="s">
        <v>39</v>
      </c>
      <c r="O109" s="126"/>
      <c r="P109" s="126"/>
      <c r="Q109" s="126"/>
      <c r="R109" s="126"/>
      <c r="S109" s="122"/>
      <c r="T109" s="122"/>
      <c r="U109" s="122"/>
      <c r="V109" s="122"/>
      <c r="W109" s="122"/>
      <c r="X109" s="122"/>
      <c r="Y109" s="122"/>
      <c r="Z109" s="122"/>
      <c r="AA109" s="122"/>
      <c r="AB109" s="122"/>
      <c r="AC109" s="122"/>
      <c r="AD109" s="122"/>
      <c r="AE109" s="122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28" t="s">
        <v>115</v>
      </c>
      <c r="AZ109" s="126"/>
      <c r="BA109" s="126"/>
      <c r="BB109" s="126"/>
      <c r="BC109" s="126"/>
      <c r="BD109" s="126"/>
      <c r="BE109" s="129">
        <f t="shared" ref="BE109:BE114" si="0">IF(N109="základná",J109,0)</f>
        <v>0</v>
      </c>
      <c r="BF109" s="129">
        <f t="shared" ref="BF109:BF114" si="1">IF(N109="znížená",J109,0)</f>
        <v>0</v>
      </c>
      <c r="BG109" s="129">
        <f t="shared" ref="BG109:BG114" si="2">IF(N109="zákl. prenesená",J109,0)</f>
        <v>0</v>
      </c>
      <c r="BH109" s="129">
        <f t="shared" ref="BH109:BH114" si="3">IF(N109="zníž. prenesená",J109,0)</f>
        <v>0</v>
      </c>
      <c r="BI109" s="129">
        <f t="shared" ref="BI109:BI114" si="4">IF(N109="nulová",J109,0)</f>
        <v>0</v>
      </c>
      <c r="BJ109" s="128" t="s">
        <v>116</v>
      </c>
      <c r="BK109" s="126"/>
      <c r="BL109" s="126"/>
      <c r="BM109" s="126"/>
    </row>
    <row r="110" spans="1:65" s="2" customFormat="1" ht="18" customHeight="1">
      <c r="A110" s="29"/>
      <c r="B110" s="121"/>
      <c r="C110" s="122"/>
      <c r="D110" s="228" t="s">
        <v>117</v>
      </c>
      <c r="E110" s="229"/>
      <c r="F110" s="229"/>
      <c r="G110" s="122"/>
      <c r="H110" s="122"/>
      <c r="I110" s="122"/>
      <c r="J110" s="124">
        <v>0</v>
      </c>
      <c r="K110" s="122"/>
      <c r="L110" s="125"/>
      <c r="M110" s="126"/>
      <c r="N110" s="127" t="s">
        <v>39</v>
      </c>
      <c r="O110" s="126"/>
      <c r="P110" s="126"/>
      <c r="Q110" s="126"/>
      <c r="R110" s="126"/>
      <c r="S110" s="122"/>
      <c r="T110" s="122"/>
      <c r="U110" s="122"/>
      <c r="V110" s="122"/>
      <c r="W110" s="122"/>
      <c r="X110" s="122"/>
      <c r="Y110" s="122"/>
      <c r="Z110" s="122"/>
      <c r="AA110" s="122"/>
      <c r="AB110" s="122"/>
      <c r="AC110" s="122"/>
      <c r="AD110" s="122"/>
      <c r="AE110" s="122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8" t="s">
        <v>115</v>
      </c>
      <c r="AZ110" s="126"/>
      <c r="BA110" s="126"/>
      <c r="BB110" s="126"/>
      <c r="BC110" s="126"/>
      <c r="BD110" s="126"/>
      <c r="BE110" s="129">
        <f t="shared" si="0"/>
        <v>0</v>
      </c>
      <c r="BF110" s="129">
        <f t="shared" si="1"/>
        <v>0</v>
      </c>
      <c r="BG110" s="129">
        <f t="shared" si="2"/>
        <v>0</v>
      </c>
      <c r="BH110" s="129">
        <f t="shared" si="3"/>
        <v>0</v>
      </c>
      <c r="BI110" s="129">
        <f t="shared" si="4"/>
        <v>0</v>
      </c>
      <c r="BJ110" s="128" t="s">
        <v>116</v>
      </c>
      <c r="BK110" s="126"/>
      <c r="BL110" s="126"/>
      <c r="BM110" s="126"/>
    </row>
    <row r="111" spans="1:65" s="2" customFormat="1" ht="18" customHeight="1">
      <c r="A111" s="29"/>
      <c r="B111" s="121"/>
      <c r="C111" s="122"/>
      <c r="D111" s="228" t="s">
        <v>118</v>
      </c>
      <c r="E111" s="229"/>
      <c r="F111" s="229"/>
      <c r="G111" s="122"/>
      <c r="H111" s="122"/>
      <c r="I111" s="122"/>
      <c r="J111" s="124">
        <v>0</v>
      </c>
      <c r="K111" s="122"/>
      <c r="L111" s="125"/>
      <c r="M111" s="126"/>
      <c r="N111" s="127" t="s">
        <v>39</v>
      </c>
      <c r="O111" s="126"/>
      <c r="P111" s="126"/>
      <c r="Q111" s="126"/>
      <c r="R111" s="126"/>
      <c r="S111" s="122"/>
      <c r="T111" s="122"/>
      <c r="U111" s="122"/>
      <c r="V111" s="122"/>
      <c r="W111" s="122"/>
      <c r="X111" s="122"/>
      <c r="Y111" s="122"/>
      <c r="Z111" s="122"/>
      <c r="AA111" s="122"/>
      <c r="AB111" s="122"/>
      <c r="AC111" s="122"/>
      <c r="AD111" s="122"/>
      <c r="AE111" s="122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8" t="s">
        <v>115</v>
      </c>
      <c r="AZ111" s="126"/>
      <c r="BA111" s="126"/>
      <c r="BB111" s="126"/>
      <c r="BC111" s="126"/>
      <c r="BD111" s="126"/>
      <c r="BE111" s="129">
        <f t="shared" si="0"/>
        <v>0</v>
      </c>
      <c r="BF111" s="129">
        <f t="shared" si="1"/>
        <v>0</v>
      </c>
      <c r="BG111" s="129">
        <f t="shared" si="2"/>
        <v>0</v>
      </c>
      <c r="BH111" s="129">
        <f t="shared" si="3"/>
        <v>0</v>
      </c>
      <c r="BI111" s="129">
        <f t="shared" si="4"/>
        <v>0</v>
      </c>
      <c r="BJ111" s="128" t="s">
        <v>116</v>
      </c>
      <c r="BK111" s="126"/>
      <c r="BL111" s="126"/>
      <c r="BM111" s="126"/>
    </row>
    <row r="112" spans="1:65" s="2" customFormat="1" ht="18" customHeight="1">
      <c r="A112" s="29"/>
      <c r="B112" s="121"/>
      <c r="C112" s="122"/>
      <c r="D112" s="228" t="s">
        <v>119</v>
      </c>
      <c r="E112" s="229"/>
      <c r="F112" s="229"/>
      <c r="G112" s="122"/>
      <c r="H112" s="122"/>
      <c r="I112" s="122"/>
      <c r="J112" s="124">
        <v>0</v>
      </c>
      <c r="K112" s="122"/>
      <c r="L112" s="125"/>
      <c r="M112" s="126"/>
      <c r="N112" s="127" t="s">
        <v>39</v>
      </c>
      <c r="O112" s="126"/>
      <c r="P112" s="126"/>
      <c r="Q112" s="126"/>
      <c r="R112" s="126"/>
      <c r="S112" s="122"/>
      <c r="T112" s="122"/>
      <c r="U112" s="122"/>
      <c r="V112" s="122"/>
      <c r="W112" s="122"/>
      <c r="X112" s="122"/>
      <c r="Y112" s="122"/>
      <c r="Z112" s="122"/>
      <c r="AA112" s="122"/>
      <c r="AB112" s="122"/>
      <c r="AC112" s="122"/>
      <c r="AD112" s="122"/>
      <c r="AE112" s="122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6"/>
      <c r="AU112" s="126"/>
      <c r="AV112" s="126"/>
      <c r="AW112" s="126"/>
      <c r="AX112" s="126"/>
      <c r="AY112" s="128" t="s">
        <v>115</v>
      </c>
      <c r="AZ112" s="126"/>
      <c r="BA112" s="126"/>
      <c r="BB112" s="126"/>
      <c r="BC112" s="126"/>
      <c r="BD112" s="126"/>
      <c r="BE112" s="129">
        <f t="shared" si="0"/>
        <v>0</v>
      </c>
      <c r="BF112" s="129">
        <f t="shared" si="1"/>
        <v>0</v>
      </c>
      <c r="BG112" s="129">
        <f t="shared" si="2"/>
        <v>0</v>
      </c>
      <c r="BH112" s="129">
        <f t="shared" si="3"/>
        <v>0</v>
      </c>
      <c r="BI112" s="129">
        <f t="shared" si="4"/>
        <v>0</v>
      </c>
      <c r="BJ112" s="128" t="s">
        <v>116</v>
      </c>
      <c r="BK112" s="126"/>
      <c r="BL112" s="126"/>
      <c r="BM112" s="126"/>
    </row>
    <row r="113" spans="1:65" s="2" customFormat="1" ht="18" customHeight="1">
      <c r="A113" s="29"/>
      <c r="B113" s="121"/>
      <c r="C113" s="122"/>
      <c r="D113" s="228" t="s">
        <v>120</v>
      </c>
      <c r="E113" s="229"/>
      <c r="F113" s="229"/>
      <c r="G113" s="122"/>
      <c r="H113" s="122"/>
      <c r="I113" s="122"/>
      <c r="J113" s="124">
        <v>0</v>
      </c>
      <c r="K113" s="122"/>
      <c r="L113" s="125"/>
      <c r="M113" s="126"/>
      <c r="N113" s="127" t="s">
        <v>39</v>
      </c>
      <c r="O113" s="126"/>
      <c r="P113" s="126"/>
      <c r="Q113" s="126"/>
      <c r="R113" s="126"/>
      <c r="S113" s="122"/>
      <c r="T113" s="122"/>
      <c r="U113" s="122"/>
      <c r="V113" s="122"/>
      <c r="W113" s="122"/>
      <c r="X113" s="122"/>
      <c r="Y113" s="122"/>
      <c r="Z113" s="122"/>
      <c r="AA113" s="122"/>
      <c r="AB113" s="122"/>
      <c r="AC113" s="122"/>
      <c r="AD113" s="122"/>
      <c r="AE113" s="122"/>
      <c r="AF113" s="126"/>
      <c r="AG113" s="126"/>
      <c r="AH113" s="126"/>
      <c r="AI113" s="126"/>
      <c r="AJ113" s="126"/>
      <c r="AK113" s="126"/>
      <c r="AL113" s="126"/>
      <c r="AM113" s="126"/>
      <c r="AN113" s="126"/>
      <c r="AO113" s="126"/>
      <c r="AP113" s="126"/>
      <c r="AQ113" s="126"/>
      <c r="AR113" s="126"/>
      <c r="AS113" s="126"/>
      <c r="AT113" s="126"/>
      <c r="AU113" s="126"/>
      <c r="AV113" s="126"/>
      <c r="AW113" s="126"/>
      <c r="AX113" s="126"/>
      <c r="AY113" s="128" t="s">
        <v>115</v>
      </c>
      <c r="AZ113" s="126"/>
      <c r="BA113" s="126"/>
      <c r="BB113" s="126"/>
      <c r="BC113" s="126"/>
      <c r="BD113" s="126"/>
      <c r="BE113" s="129">
        <f t="shared" si="0"/>
        <v>0</v>
      </c>
      <c r="BF113" s="129">
        <f t="shared" si="1"/>
        <v>0</v>
      </c>
      <c r="BG113" s="129">
        <f t="shared" si="2"/>
        <v>0</v>
      </c>
      <c r="BH113" s="129">
        <f t="shared" si="3"/>
        <v>0</v>
      </c>
      <c r="BI113" s="129">
        <f t="shared" si="4"/>
        <v>0</v>
      </c>
      <c r="BJ113" s="128" t="s">
        <v>116</v>
      </c>
      <c r="BK113" s="126"/>
      <c r="BL113" s="126"/>
      <c r="BM113" s="126"/>
    </row>
    <row r="114" spans="1:65" s="2" customFormat="1" ht="18" customHeight="1">
      <c r="A114" s="29"/>
      <c r="B114" s="121"/>
      <c r="C114" s="122"/>
      <c r="D114" s="123" t="s">
        <v>121</v>
      </c>
      <c r="E114" s="122"/>
      <c r="F114" s="122"/>
      <c r="G114" s="122"/>
      <c r="H114" s="122"/>
      <c r="I114" s="122"/>
      <c r="J114" s="124">
        <f>ROUND(J30*T114,2)</f>
        <v>0</v>
      </c>
      <c r="K114" s="122"/>
      <c r="L114" s="125"/>
      <c r="M114" s="126"/>
      <c r="N114" s="127" t="s">
        <v>39</v>
      </c>
      <c r="O114" s="126"/>
      <c r="P114" s="126"/>
      <c r="Q114" s="126"/>
      <c r="R114" s="126"/>
      <c r="S114" s="122"/>
      <c r="T114" s="122"/>
      <c r="U114" s="122"/>
      <c r="V114" s="122"/>
      <c r="W114" s="122"/>
      <c r="X114" s="122"/>
      <c r="Y114" s="122"/>
      <c r="Z114" s="122"/>
      <c r="AA114" s="122"/>
      <c r="AB114" s="122"/>
      <c r="AC114" s="122"/>
      <c r="AD114" s="122"/>
      <c r="AE114" s="122"/>
      <c r="AF114" s="126"/>
      <c r="AG114" s="126"/>
      <c r="AH114" s="126"/>
      <c r="AI114" s="126"/>
      <c r="AJ114" s="126"/>
      <c r="AK114" s="126"/>
      <c r="AL114" s="126"/>
      <c r="AM114" s="126"/>
      <c r="AN114" s="126"/>
      <c r="AO114" s="126"/>
      <c r="AP114" s="126"/>
      <c r="AQ114" s="126"/>
      <c r="AR114" s="126"/>
      <c r="AS114" s="126"/>
      <c r="AT114" s="126"/>
      <c r="AU114" s="126"/>
      <c r="AV114" s="126"/>
      <c r="AW114" s="126"/>
      <c r="AX114" s="126"/>
      <c r="AY114" s="128" t="s">
        <v>122</v>
      </c>
      <c r="AZ114" s="126"/>
      <c r="BA114" s="126"/>
      <c r="BB114" s="126"/>
      <c r="BC114" s="126"/>
      <c r="BD114" s="126"/>
      <c r="BE114" s="129">
        <f t="shared" si="0"/>
        <v>0</v>
      </c>
      <c r="BF114" s="129">
        <f t="shared" si="1"/>
        <v>0</v>
      </c>
      <c r="BG114" s="129">
        <f t="shared" si="2"/>
        <v>0</v>
      </c>
      <c r="BH114" s="129">
        <f t="shared" si="3"/>
        <v>0</v>
      </c>
      <c r="BI114" s="129">
        <f t="shared" si="4"/>
        <v>0</v>
      </c>
      <c r="BJ114" s="128" t="s">
        <v>116</v>
      </c>
      <c r="BK114" s="126"/>
      <c r="BL114" s="126"/>
      <c r="BM114" s="126"/>
    </row>
    <row r="115" spans="1:65" s="2" customFormat="1" ht="11.25">
      <c r="A115" s="29"/>
      <c r="B115" s="30"/>
      <c r="C115" s="29"/>
      <c r="D115" s="29"/>
      <c r="E115" s="29"/>
      <c r="F115" s="29"/>
      <c r="G115" s="29"/>
      <c r="H115" s="29"/>
      <c r="I115" s="29"/>
      <c r="J115" s="29"/>
      <c r="K115" s="29"/>
      <c r="L115" s="3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:65" s="2" customFormat="1" ht="29.25" customHeight="1">
      <c r="A116" s="29"/>
      <c r="B116" s="30"/>
      <c r="C116" s="130" t="s">
        <v>123</v>
      </c>
      <c r="D116" s="100"/>
      <c r="E116" s="100"/>
      <c r="F116" s="100"/>
      <c r="G116" s="100"/>
      <c r="H116" s="100"/>
      <c r="I116" s="100"/>
      <c r="J116" s="131">
        <f>ROUND(J96+J108,2)</f>
        <v>0</v>
      </c>
      <c r="K116" s="100"/>
      <c r="L116" s="3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17" spans="1:65" s="2" customFormat="1" ht="6.95" customHeight="1">
      <c r="A117" s="29"/>
      <c r="B117" s="44"/>
      <c r="C117" s="45"/>
      <c r="D117" s="45"/>
      <c r="E117" s="45"/>
      <c r="F117" s="45"/>
      <c r="G117" s="45"/>
      <c r="H117" s="45"/>
      <c r="I117" s="45"/>
      <c r="J117" s="45"/>
      <c r="K117" s="45"/>
      <c r="L117" s="3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21" spans="1:65" s="2" customFormat="1" ht="6.95" customHeight="1">
      <c r="A121" s="29"/>
      <c r="B121" s="46"/>
      <c r="C121" s="47"/>
      <c r="D121" s="47"/>
      <c r="E121" s="47"/>
      <c r="F121" s="47"/>
      <c r="G121" s="47"/>
      <c r="H121" s="47"/>
      <c r="I121" s="47"/>
      <c r="J121" s="47"/>
      <c r="K121" s="47"/>
      <c r="L121" s="3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</row>
    <row r="122" spans="1:65" s="2" customFormat="1" ht="24.95" customHeight="1">
      <c r="A122" s="29"/>
      <c r="B122" s="30"/>
      <c r="C122" s="18" t="s">
        <v>124</v>
      </c>
      <c r="D122" s="29"/>
      <c r="E122" s="29"/>
      <c r="F122" s="29"/>
      <c r="G122" s="29"/>
      <c r="H122" s="29"/>
      <c r="I122" s="29"/>
      <c r="J122" s="29"/>
      <c r="K122" s="29"/>
      <c r="L122" s="3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</row>
    <row r="123" spans="1:65" s="2" customFormat="1" ht="6.95" customHeight="1">
      <c r="A123" s="29"/>
      <c r="B123" s="30"/>
      <c r="C123" s="29"/>
      <c r="D123" s="29"/>
      <c r="E123" s="29"/>
      <c r="F123" s="29"/>
      <c r="G123" s="29"/>
      <c r="H123" s="29"/>
      <c r="I123" s="29"/>
      <c r="J123" s="29"/>
      <c r="K123" s="29"/>
      <c r="L123" s="3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</row>
    <row r="124" spans="1:65" s="2" customFormat="1" ht="12" customHeight="1">
      <c r="A124" s="29"/>
      <c r="B124" s="30"/>
      <c r="C124" s="24" t="s">
        <v>14</v>
      </c>
      <c r="D124" s="29"/>
      <c r="E124" s="29"/>
      <c r="F124" s="29"/>
      <c r="G124" s="29"/>
      <c r="H124" s="29"/>
      <c r="I124" s="29"/>
      <c r="J124" s="29"/>
      <c r="K124" s="29"/>
      <c r="L124" s="3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</row>
    <row r="125" spans="1:65" s="2" customFormat="1" ht="16.5" customHeight="1">
      <c r="A125" s="29"/>
      <c r="B125" s="30"/>
      <c r="C125" s="29"/>
      <c r="D125" s="29"/>
      <c r="E125" s="224" t="str">
        <f>E7</f>
        <v>Revitalizácia športoveho areálu Slavoj Trebišov - opakovaná</v>
      </c>
      <c r="F125" s="225"/>
      <c r="G125" s="225"/>
      <c r="H125" s="225"/>
      <c r="I125" s="29"/>
      <c r="J125" s="29"/>
      <c r="K125" s="29"/>
      <c r="L125" s="3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</row>
    <row r="126" spans="1:65" s="2" customFormat="1" ht="12" customHeight="1">
      <c r="A126" s="29"/>
      <c r="B126" s="30"/>
      <c r="C126" s="24" t="s">
        <v>96</v>
      </c>
      <c r="D126" s="29"/>
      <c r="E126" s="29"/>
      <c r="F126" s="29"/>
      <c r="G126" s="29"/>
      <c r="H126" s="29"/>
      <c r="I126" s="29"/>
      <c r="J126" s="29"/>
      <c r="K126" s="29"/>
      <c r="L126" s="3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</row>
    <row r="127" spans="1:65" s="2" customFormat="1" ht="16.5" customHeight="1">
      <c r="A127" s="29"/>
      <c r="B127" s="30"/>
      <c r="C127" s="29"/>
      <c r="D127" s="29"/>
      <c r="E127" s="185" t="str">
        <f>E9</f>
        <v xml:space="preserve">08 - SO 08 Oporný murik, múrik na sedenie a schody </v>
      </c>
      <c r="F127" s="226"/>
      <c r="G127" s="226"/>
      <c r="H127" s="226"/>
      <c r="I127" s="29"/>
      <c r="J127" s="29"/>
      <c r="K127" s="29"/>
      <c r="L127" s="3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</row>
    <row r="128" spans="1:65" s="2" customFormat="1" ht="6.95" customHeight="1">
      <c r="A128" s="29"/>
      <c r="B128" s="30"/>
      <c r="C128" s="29"/>
      <c r="D128" s="29"/>
      <c r="E128" s="29"/>
      <c r="F128" s="29"/>
      <c r="G128" s="29"/>
      <c r="H128" s="29"/>
      <c r="I128" s="29"/>
      <c r="J128" s="29"/>
      <c r="K128" s="29"/>
      <c r="L128" s="3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</row>
    <row r="129" spans="1:65" s="2" customFormat="1" ht="12" customHeight="1">
      <c r="A129" s="29"/>
      <c r="B129" s="30"/>
      <c r="C129" s="24" t="s">
        <v>17</v>
      </c>
      <c r="D129" s="29"/>
      <c r="E129" s="29"/>
      <c r="F129" s="22" t="str">
        <f>F12</f>
        <v xml:space="preserve">Trebišov </v>
      </c>
      <c r="G129" s="29"/>
      <c r="H129" s="29"/>
      <c r="I129" s="24" t="s">
        <v>19</v>
      </c>
      <c r="J129" s="52" t="str">
        <f>IF(J12="","",J12)</f>
        <v>10. 2. 2021</v>
      </c>
      <c r="K129" s="29"/>
      <c r="L129" s="3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</row>
    <row r="130" spans="1:65" s="2" customFormat="1" ht="6.95" customHeight="1">
      <c r="A130" s="29"/>
      <c r="B130" s="30"/>
      <c r="C130" s="29"/>
      <c r="D130" s="29"/>
      <c r="E130" s="29"/>
      <c r="F130" s="29"/>
      <c r="G130" s="29"/>
      <c r="H130" s="29"/>
      <c r="I130" s="29"/>
      <c r="J130" s="29"/>
      <c r="K130" s="29"/>
      <c r="L130" s="3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</row>
    <row r="131" spans="1:65" s="2" customFormat="1" ht="15.2" customHeight="1">
      <c r="A131" s="29"/>
      <c r="B131" s="30"/>
      <c r="C131" s="24" t="s">
        <v>21</v>
      </c>
      <c r="D131" s="29"/>
      <c r="E131" s="29"/>
      <c r="F131" s="22" t="str">
        <f>E15</f>
        <v xml:space="preserve">Mesto Trebišov </v>
      </c>
      <c r="G131" s="29"/>
      <c r="H131" s="29"/>
      <c r="I131" s="24" t="s">
        <v>27</v>
      </c>
      <c r="J131" s="27" t="str">
        <f>E21</f>
        <v xml:space="preserve"> </v>
      </c>
      <c r="K131" s="29"/>
      <c r="L131" s="3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</row>
    <row r="132" spans="1:65" s="2" customFormat="1" ht="15.2" customHeight="1">
      <c r="A132" s="29"/>
      <c r="B132" s="30"/>
      <c r="C132" s="24" t="s">
        <v>25</v>
      </c>
      <c r="D132" s="29"/>
      <c r="E132" s="29"/>
      <c r="F132" s="22" t="str">
        <f>IF(E18="","",E18)</f>
        <v>Vyplň údaj</v>
      </c>
      <c r="G132" s="29"/>
      <c r="H132" s="29"/>
      <c r="I132" s="24" t="s">
        <v>31</v>
      </c>
      <c r="J132" s="27" t="str">
        <f>E24</f>
        <v xml:space="preserve"> </v>
      </c>
      <c r="K132" s="29"/>
      <c r="L132" s="3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</row>
    <row r="133" spans="1:65" s="2" customFormat="1" ht="10.35" customHeight="1">
      <c r="A133" s="29"/>
      <c r="B133" s="30"/>
      <c r="C133" s="29"/>
      <c r="D133" s="29"/>
      <c r="E133" s="29"/>
      <c r="F133" s="29"/>
      <c r="G133" s="29"/>
      <c r="H133" s="29"/>
      <c r="I133" s="29"/>
      <c r="J133" s="29"/>
      <c r="K133" s="29"/>
      <c r="L133" s="3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</row>
    <row r="134" spans="1:65" s="11" customFormat="1" ht="29.25" customHeight="1">
      <c r="A134" s="132"/>
      <c r="B134" s="133"/>
      <c r="C134" s="134" t="s">
        <v>125</v>
      </c>
      <c r="D134" s="135" t="s">
        <v>58</v>
      </c>
      <c r="E134" s="135" t="s">
        <v>54</v>
      </c>
      <c r="F134" s="135" t="s">
        <v>55</v>
      </c>
      <c r="G134" s="135" t="s">
        <v>126</v>
      </c>
      <c r="H134" s="135" t="s">
        <v>127</v>
      </c>
      <c r="I134" s="135" t="s">
        <v>128</v>
      </c>
      <c r="J134" s="136" t="s">
        <v>102</v>
      </c>
      <c r="K134" s="137" t="s">
        <v>129</v>
      </c>
      <c r="L134" s="138"/>
      <c r="M134" s="59" t="s">
        <v>1</v>
      </c>
      <c r="N134" s="60" t="s">
        <v>37</v>
      </c>
      <c r="O134" s="60" t="s">
        <v>130</v>
      </c>
      <c r="P134" s="60" t="s">
        <v>131</v>
      </c>
      <c r="Q134" s="60" t="s">
        <v>132</v>
      </c>
      <c r="R134" s="60" t="s">
        <v>133</v>
      </c>
      <c r="S134" s="60" t="s">
        <v>134</v>
      </c>
      <c r="T134" s="61" t="s">
        <v>135</v>
      </c>
      <c r="U134" s="132"/>
      <c r="V134" s="132"/>
      <c r="W134" s="132"/>
      <c r="X134" s="132"/>
      <c r="Y134" s="132"/>
      <c r="Z134" s="132"/>
      <c r="AA134" s="132"/>
      <c r="AB134" s="132"/>
      <c r="AC134" s="132"/>
      <c r="AD134" s="132"/>
      <c r="AE134" s="132"/>
    </row>
    <row r="135" spans="1:65" s="2" customFormat="1" ht="22.9" customHeight="1">
      <c r="A135" s="29"/>
      <c r="B135" s="30"/>
      <c r="C135" s="66" t="s">
        <v>98</v>
      </c>
      <c r="D135" s="29"/>
      <c r="E135" s="29"/>
      <c r="F135" s="29"/>
      <c r="G135" s="29"/>
      <c r="H135" s="29"/>
      <c r="I135" s="29"/>
      <c r="J135" s="139">
        <f>BK135</f>
        <v>0</v>
      </c>
      <c r="K135" s="29"/>
      <c r="L135" s="30"/>
      <c r="M135" s="62"/>
      <c r="N135" s="53"/>
      <c r="O135" s="63"/>
      <c r="P135" s="140">
        <f>P136+P149</f>
        <v>0</v>
      </c>
      <c r="Q135" s="63"/>
      <c r="R135" s="140">
        <f>R136+R149</f>
        <v>68.061949999999996</v>
      </c>
      <c r="S135" s="63"/>
      <c r="T135" s="141">
        <f>T136+T149</f>
        <v>1.92</v>
      </c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T135" s="14" t="s">
        <v>72</v>
      </c>
      <c r="AU135" s="14" t="s">
        <v>104</v>
      </c>
      <c r="BK135" s="142">
        <f>BK136+BK149</f>
        <v>0</v>
      </c>
    </row>
    <row r="136" spans="1:65" s="12" customFormat="1" ht="25.9" customHeight="1">
      <c r="B136" s="143"/>
      <c r="D136" s="144" t="s">
        <v>72</v>
      </c>
      <c r="E136" s="145" t="s">
        <v>136</v>
      </c>
      <c r="F136" s="145" t="s">
        <v>137</v>
      </c>
      <c r="I136" s="146"/>
      <c r="J136" s="147">
        <f>BK136</f>
        <v>0</v>
      </c>
      <c r="L136" s="143"/>
      <c r="M136" s="148"/>
      <c r="N136" s="149"/>
      <c r="O136" s="149"/>
      <c r="P136" s="150">
        <f>P137+P141+P143+P147</f>
        <v>0</v>
      </c>
      <c r="Q136" s="149"/>
      <c r="R136" s="150">
        <f>R137+R141+R143+R147</f>
        <v>66.960830000000001</v>
      </c>
      <c r="S136" s="149"/>
      <c r="T136" s="151">
        <f>T137+T141+T143+T147</f>
        <v>1.92</v>
      </c>
      <c r="AR136" s="144" t="s">
        <v>81</v>
      </c>
      <c r="AT136" s="152" t="s">
        <v>72</v>
      </c>
      <c r="AU136" s="152" t="s">
        <v>73</v>
      </c>
      <c r="AY136" s="144" t="s">
        <v>138</v>
      </c>
      <c r="BK136" s="153">
        <f>BK137+BK141+BK143+BK147</f>
        <v>0</v>
      </c>
    </row>
    <row r="137" spans="1:65" s="12" customFormat="1" ht="22.9" customHeight="1">
      <c r="B137" s="143"/>
      <c r="D137" s="144" t="s">
        <v>72</v>
      </c>
      <c r="E137" s="154" t="s">
        <v>149</v>
      </c>
      <c r="F137" s="154" t="s">
        <v>328</v>
      </c>
      <c r="I137" s="146"/>
      <c r="J137" s="155">
        <f>BK137</f>
        <v>0</v>
      </c>
      <c r="L137" s="143"/>
      <c r="M137" s="148"/>
      <c r="N137" s="149"/>
      <c r="O137" s="149"/>
      <c r="P137" s="150">
        <f>SUM(P138:P140)</f>
        <v>0</v>
      </c>
      <c r="Q137" s="149"/>
      <c r="R137" s="150">
        <f>SUM(R138:R140)</f>
        <v>66.443179999999998</v>
      </c>
      <c r="S137" s="149"/>
      <c r="T137" s="151">
        <f>SUM(T138:T140)</f>
        <v>0</v>
      </c>
      <c r="AR137" s="144" t="s">
        <v>81</v>
      </c>
      <c r="AT137" s="152" t="s">
        <v>72</v>
      </c>
      <c r="AU137" s="152" t="s">
        <v>81</v>
      </c>
      <c r="AY137" s="144" t="s">
        <v>138</v>
      </c>
      <c r="BK137" s="153">
        <f>SUM(BK138:BK140)</f>
        <v>0</v>
      </c>
    </row>
    <row r="138" spans="1:65" s="2" customFormat="1" ht="33" customHeight="1">
      <c r="A138" s="29"/>
      <c r="B138" s="121"/>
      <c r="C138" s="156" t="s">
        <v>81</v>
      </c>
      <c r="D138" s="156" t="s">
        <v>140</v>
      </c>
      <c r="E138" s="157" t="s">
        <v>329</v>
      </c>
      <c r="F138" s="158" t="s">
        <v>330</v>
      </c>
      <c r="G138" s="159" t="s">
        <v>143</v>
      </c>
      <c r="H138" s="160">
        <v>26</v>
      </c>
      <c r="I138" s="161"/>
      <c r="J138" s="160">
        <f>ROUND(I138*H138,3)</f>
        <v>0</v>
      </c>
      <c r="K138" s="162"/>
      <c r="L138" s="30"/>
      <c r="M138" s="163" t="s">
        <v>1</v>
      </c>
      <c r="N138" s="164" t="s">
        <v>39</v>
      </c>
      <c r="O138" s="55"/>
      <c r="P138" s="165">
        <f>O138*H138</f>
        <v>0</v>
      </c>
      <c r="Q138" s="165">
        <v>2.2968999999999999</v>
      </c>
      <c r="R138" s="165">
        <f>Q138*H138</f>
        <v>59.7194</v>
      </c>
      <c r="S138" s="165">
        <v>0</v>
      </c>
      <c r="T138" s="166">
        <f>S138*H138</f>
        <v>0</v>
      </c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R138" s="167" t="s">
        <v>144</v>
      </c>
      <c r="AT138" s="167" t="s">
        <v>140</v>
      </c>
      <c r="AU138" s="167" t="s">
        <v>116</v>
      </c>
      <c r="AY138" s="14" t="s">
        <v>138</v>
      </c>
      <c r="BE138" s="168">
        <f>IF(N138="základná",J138,0)</f>
        <v>0</v>
      </c>
      <c r="BF138" s="168">
        <f>IF(N138="znížená",J138,0)</f>
        <v>0</v>
      </c>
      <c r="BG138" s="168">
        <f>IF(N138="zákl. prenesená",J138,0)</f>
        <v>0</v>
      </c>
      <c r="BH138" s="168">
        <f>IF(N138="zníž. prenesená",J138,0)</f>
        <v>0</v>
      </c>
      <c r="BI138" s="168">
        <f>IF(N138="nulová",J138,0)</f>
        <v>0</v>
      </c>
      <c r="BJ138" s="14" t="s">
        <v>116</v>
      </c>
      <c r="BK138" s="169">
        <f>ROUND(I138*H138,3)</f>
        <v>0</v>
      </c>
      <c r="BL138" s="14" t="s">
        <v>144</v>
      </c>
      <c r="BM138" s="167" t="s">
        <v>331</v>
      </c>
    </row>
    <row r="139" spans="1:65" s="2" customFormat="1" ht="21.75" customHeight="1">
      <c r="A139" s="29"/>
      <c r="B139" s="121"/>
      <c r="C139" s="156" t="s">
        <v>116</v>
      </c>
      <c r="D139" s="156" t="s">
        <v>140</v>
      </c>
      <c r="E139" s="157" t="s">
        <v>332</v>
      </c>
      <c r="F139" s="158" t="s">
        <v>333</v>
      </c>
      <c r="G139" s="159" t="s">
        <v>164</v>
      </c>
      <c r="H139" s="160">
        <v>98</v>
      </c>
      <c r="I139" s="161"/>
      <c r="J139" s="160">
        <f>ROUND(I139*H139,3)</f>
        <v>0</v>
      </c>
      <c r="K139" s="162"/>
      <c r="L139" s="30"/>
      <c r="M139" s="163" t="s">
        <v>1</v>
      </c>
      <c r="N139" s="164" t="s">
        <v>39</v>
      </c>
      <c r="O139" s="55"/>
      <c r="P139" s="165">
        <f>O139*H139</f>
        <v>0</v>
      </c>
      <c r="Q139" s="165">
        <v>6.8610000000000004E-2</v>
      </c>
      <c r="R139" s="165">
        <f>Q139*H139</f>
        <v>6.7237800000000005</v>
      </c>
      <c r="S139" s="165">
        <v>0</v>
      </c>
      <c r="T139" s="166">
        <f>S139*H139</f>
        <v>0</v>
      </c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R139" s="167" t="s">
        <v>144</v>
      </c>
      <c r="AT139" s="167" t="s">
        <v>140</v>
      </c>
      <c r="AU139" s="167" t="s">
        <v>116</v>
      </c>
      <c r="AY139" s="14" t="s">
        <v>138</v>
      </c>
      <c r="BE139" s="168">
        <f>IF(N139="základná",J139,0)</f>
        <v>0</v>
      </c>
      <c r="BF139" s="168">
        <f>IF(N139="znížená",J139,0)</f>
        <v>0</v>
      </c>
      <c r="BG139" s="168">
        <f>IF(N139="zákl. prenesená",J139,0)</f>
        <v>0</v>
      </c>
      <c r="BH139" s="168">
        <f>IF(N139="zníž. prenesená",J139,0)</f>
        <v>0</v>
      </c>
      <c r="BI139" s="168">
        <f>IF(N139="nulová",J139,0)</f>
        <v>0</v>
      </c>
      <c r="BJ139" s="14" t="s">
        <v>116</v>
      </c>
      <c r="BK139" s="169">
        <f>ROUND(I139*H139,3)</f>
        <v>0</v>
      </c>
      <c r="BL139" s="14" t="s">
        <v>144</v>
      </c>
      <c r="BM139" s="167" t="s">
        <v>334</v>
      </c>
    </row>
    <row r="140" spans="1:65" s="2" customFormat="1" ht="21.75" customHeight="1">
      <c r="A140" s="29"/>
      <c r="B140" s="121"/>
      <c r="C140" s="156" t="s">
        <v>149</v>
      </c>
      <c r="D140" s="156" t="s">
        <v>140</v>
      </c>
      <c r="E140" s="157" t="s">
        <v>335</v>
      </c>
      <c r="F140" s="158" t="s">
        <v>336</v>
      </c>
      <c r="G140" s="159" t="s">
        <v>164</v>
      </c>
      <c r="H140" s="160">
        <v>98</v>
      </c>
      <c r="I140" s="161"/>
      <c r="J140" s="160">
        <f>ROUND(I140*H140,3)</f>
        <v>0</v>
      </c>
      <c r="K140" s="162"/>
      <c r="L140" s="30"/>
      <c r="M140" s="163" t="s">
        <v>1</v>
      </c>
      <c r="N140" s="164" t="s">
        <v>39</v>
      </c>
      <c r="O140" s="55"/>
      <c r="P140" s="165">
        <f>O140*H140</f>
        <v>0</v>
      </c>
      <c r="Q140" s="165">
        <v>0</v>
      </c>
      <c r="R140" s="165">
        <f>Q140*H140</f>
        <v>0</v>
      </c>
      <c r="S140" s="165">
        <v>0</v>
      </c>
      <c r="T140" s="166">
        <f>S140*H140</f>
        <v>0</v>
      </c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R140" s="167" t="s">
        <v>144</v>
      </c>
      <c r="AT140" s="167" t="s">
        <v>140</v>
      </c>
      <c r="AU140" s="167" t="s">
        <v>116</v>
      </c>
      <c r="AY140" s="14" t="s">
        <v>138</v>
      </c>
      <c r="BE140" s="168">
        <f>IF(N140="základná",J140,0)</f>
        <v>0</v>
      </c>
      <c r="BF140" s="168">
        <f>IF(N140="znížená",J140,0)</f>
        <v>0</v>
      </c>
      <c r="BG140" s="168">
        <f>IF(N140="zákl. prenesená",J140,0)</f>
        <v>0</v>
      </c>
      <c r="BH140" s="168">
        <f>IF(N140="zníž. prenesená",J140,0)</f>
        <v>0</v>
      </c>
      <c r="BI140" s="168">
        <f>IF(N140="nulová",J140,0)</f>
        <v>0</v>
      </c>
      <c r="BJ140" s="14" t="s">
        <v>116</v>
      </c>
      <c r="BK140" s="169">
        <f>ROUND(I140*H140,3)</f>
        <v>0</v>
      </c>
      <c r="BL140" s="14" t="s">
        <v>144</v>
      </c>
      <c r="BM140" s="167" t="s">
        <v>337</v>
      </c>
    </row>
    <row r="141" spans="1:65" s="12" customFormat="1" ht="22.9" customHeight="1">
      <c r="B141" s="143"/>
      <c r="D141" s="144" t="s">
        <v>72</v>
      </c>
      <c r="E141" s="154" t="s">
        <v>161</v>
      </c>
      <c r="F141" s="154" t="s">
        <v>338</v>
      </c>
      <c r="I141" s="146"/>
      <c r="J141" s="155">
        <f>BK141</f>
        <v>0</v>
      </c>
      <c r="L141" s="143"/>
      <c r="M141" s="148"/>
      <c r="N141" s="149"/>
      <c r="O141" s="149"/>
      <c r="P141" s="150">
        <f>P142</f>
        <v>0</v>
      </c>
      <c r="Q141" s="149"/>
      <c r="R141" s="150">
        <f>R142</f>
        <v>0.51765000000000005</v>
      </c>
      <c r="S141" s="149"/>
      <c r="T141" s="151">
        <f>T142</f>
        <v>0</v>
      </c>
      <c r="AR141" s="144" t="s">
        <v>81</v>
      </c>
      <c r="AT141" s="152" t="s">
        <v>72</v>
      </c>
      <c r="AU141" s="152" t="s">
        <v>81</v>
      </c>
      <c r="AY141" s="144" t="s">
        <v>138</v>
      </c>
      <c r="BK141" s="153">
        <f>BK142</f>
        <v>0</v>
      </c>
    </row>
    <row r="142" spans="1:65" s="2" customFormat="1" ht="21.75" customHeight="1">
      <c r="A142" s="29"/>
      <c r="B142" s="121"/>
      <c r="C142" s="156" t="s">
        <v>144</v>
      </c>
      <c r="D142" s="156" t="s">
        <v>140</v>
      </c>
      <c r="E142" s="157" t="s">
        <v>339</v>
      </c>
      <c r="F142" s="158" t="s">
        <v>340</v>
      </c>
      <c r="G142" s="159" t="s">
        <v>164</v>
      </c>
      <c r="H142" s="160">
        <v>105</v>
      </c>
      <c r="I142" s="161"/>
      <c r="J142" s="160">
        <f>ROUND(I142*H142,3)</f>
        <v>0</v>
      </c>
      <c r="K142" s="162"/>
      <c r="L142" s="30"/>
      <c r="M142" s="163" t="s">
        <v>1</v>
      </c>
      <c r="N142" s="164" t="s">
        <v>39</v>
      </c>
      <c r="O142" s="55"/>
      <c r="P142" s="165">
        <f>O142*H142</f>
        <v>0</v>
      </c>
      <c r="Q142" s="165">
        <v>4.9300000000000004E-3</v>
      </c>
      <c r="R142" s="165">
        <f>Q142*H142</f>
        <v>0.51765000000000005</v>
      </c>
      <c r="S142" s="165">
        <v>0</v>
      </c>
      <c r="T142" s="166">
        <f>S142*H142</f>
        <v>0</v>
      </c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R142" s="167" t="s">
        <v>144</v>
      </c>
      <c r="AT142" s="167" t="s">
        <v>140</v>
      </c>
      <c r="AU142" s="167" t="s">
        <v>116</v>
      </c>
      <c r="AY142" s="14" t="s">
        <v>138</v>
      </c>
      <c r="BE142" s="168">
        <f>IF(N142="základná",J142,0)</f>
        <v>0</v>
      </c>
      <c r="BF142" s="168">
        <f>IF(N142="znížená",J142,0)</f>
        <v>0</v>
      </c>
      <c r="BG142" s="168">
        <f>IF(N142="zákl. prenesená",J142,0)</f>
        <v>0</v>
      </c>
      <c r="BH142" s="168">
        <f>IF(N142="zníž. prenesená",J142,0)</f>
        <v>0</v>
      </c>
      <c r="BI142" s="168">
        <f>IF(N142="nulová",J142,0)</f>
        <v>0</v>
      </c>
      <c r="BJ142" s="14" t="s">
        <v>116</v>
      </c>
      <c r="BK142" s="169">
        <f>ROUND(I142*H142,3)</f>
        <v>0</v>
      </c>
      <c r="BL142" s="14" t="s">
        <v>144</v>
      </c>
      <c r="BM142" s="167" t="s">
        <v>341</v>
      </c>
    </row>
    <row r="143" spans="1:65" s="12" customFormat="1" ht="22.9" customHeight="1">
      <c r="B143" s="143"/>
      <c r="D143" s="144" t="s">
        <v>72</v>
      </c>
      <c r="E143" s="154" t="s">
        <v>175</v>
      </c>
      <c r="F143" s="154" t="s">
        <v>236</v>
      </c>
      <c r="I143" s="146"/>
      <c r="J143" s="155">
        <f>BK143</f>
        <v>0</v>
      </c>
      <c r="L143" s="143"/>
      <c r="M143" s="148"/>
      <c r="N143" s="149"/>
      <c r="O143" s="149"/>
      <c r="P143" s="150">
        <f>SUM(P144:P146)</f>
        <v>0</v>
      </c>
      <c r="Q143" s="149"/>
      <c r="R143" s="150">
        <f>SUM(R144:R146)</f>
        <v>0</v>
      </c>
      <c r="S143" s="149"/>
      <c r="T143" s="151">
        <f>SUM(T144:T146)</f>
        <v>1.92</v>
      </c>
      <c r="AR143" s="144" t="s">
        <v>81</v>
      </c>
      <c r="AT143" s="152" t="s">
        <v>72</v>
      </c>
      <c r="AU143" s="152" t="s">
        <v>81</v>
      </c>
      <c r="AY143" s="144" t="s">
        <v>138</v>
      </c>
      <c r="BK143" s="153">
        <f>SUM(BK144:BK146)</f>
        <v>0</v>
      </c>
    </row>
    <row r="144" spans="1:65" s="2" customFormat="1" ht="33" customHeight="1">
      <c r="A144" s="29"/>
      <c r="B144" s="121"/>
      <c r="C144" s="156" t="s">
        <v>157</v>
      </c>
      <c r="D144" s="156" t="s">
        <v>140</v>
      </c>
      <c r="E144" s="157" t="s">
        <v>342</v>
      </c>
      <c r="F144" s="158" t="s">
        <v>343</v>
      </c>
      <c r="G144" s="159" t="s">
        <v>143</v>
      </c>
      <c r="H144" s="160">
        <v>0.8</v>
      </c>
      <c r="I144" s="161"/>
      <c r="J144" s="160">
        <f>ROUND(I144*H144,3)</f>
        <v>0</v>
      </c>
      <c r="K144" s="162"/>
      <c r="L144" s="30"/>
      <c r="M144" s="163" t="s">
        <v>1</v>
      </c>
      <c r="N144" s="164" t="s">
        <v>39</v>
      </c>
      <c r="O144" s="55"/>
      <c r="P144" s="165">
        <f>O144*H144</f>
        <v>0</v>
      </c>
      <c r="Q144" s="165">
        <v>0</v>
      </c>
      <c r="R144" s="165">
        <f>Q144*H144</f>
        <v>0</v>
      </c>
      <c r="S144" s="165">
        <v>2.4</v>
      </c>
      <c r="T144" s="166">
        <f>S144*H144</f>
        <v>1.92</v>
      </c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R144" s="167" t="s">
        <v>144</v>
      </c>
      <c r="AT144" s="167" t="s">
        <v>140</v>
      </c>
      <c r="AU144" s="167" t="s">
        <v>116</v>
      </c>
      <c r="AY144" s="14" t="s">
        <v>138</v>
      </c>
      <c r="BE144" s="168">
        <f>IF(N144="základná",J144,0)</f>
        <v>0</v>
      </c>
      <c r="BF144" s="168">
        <f>IF(N144="znížená",J144,0)</f>
        <v>0</v>
      </c>
      <c r="BG144" s="168">
        <f>IF(N144="zákl. prenesená",J144,0)</f>
        <v>0</v>
      </c>
      <c r="BH144" s="168">
        <f>IF(N144="zníž. prenesená",J144,0)</f>
        <v>0</v>
      </c>
      <c r="BI144" s="168">
        <f>IF(N144="nulová",J144,0)</f>
        <v>0</v>
      </c>
      <c r="BJ144" s="14" t="s">
        <v>116</v>
      </c>
      <c r="BK144" s="169">
        <f>ROUND(I144*H144,3)</f>
        <v>0</v>
      </c>
      <c r="BL144" s="14" t="s">
        <v>144</v>
      </c>
      <c r="BM144" s="167" t="s">
        <v>344</v>
      </c>
    </row>
    <row r="145" spans="1:65" s="2" customFormat="1" ht="21.75" customHeight="1">
      <c r="A145" s="29"/>
      <c r="B145" s="121"/>
      <c r="C145" s="156" t="s">
        <v>208</v>
      </c>
      <c r="D145" s="156" t="s">
        <v>140</v>
      </c>
      <c r="E145" s="157" t="s">
        <v>345</v>
      </c>
      <c r="F145" s="158" t="s">
        <v>346</v>
      </c>
      <c r="G145" s="159" t="s">
        <v>254</v>
      </c>
      <c r="H145" s="160">
        <v>1.92</v>
      </c>
      <c r="I145" s="161"/>
      <c r="J145" s="160">
        <f>ROUND(I145*H145,3)</f>
        <v>0</v>
      </c>
      <c r="K145" s="162"/>
      <c r="L145" s="30"/>
      <c r="M145" s="163" t="s">
        <v>1</v>
      </c>
      <c r="N145" s="164" t="s">
        <v>39</v>
      </c>
      <c r="O145" s="55"/>
      <c r="P145" s="165">
        <f>O145*H145</f>
        <v>0</v>
      </c>
      <c r="Q145" s="165">
        <v>0</v>
      </c>
      <c r="R145" s="165">
        <f>Q145*H145</f>
        <v>0</v>
      </c>
      <c r="S145" s="165">
        <v>0</v>
      </c>
      <c r="T145" s="166">
        <f>S145*H145</f>
        <v>0</v>
      </c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R145" s="167" t="s">
        <v>144</v>
      </c>
      <c r="AT145" s="167" t="s">
        <v>140</v>
      </c>
      <c r="AU145" s="167" t="s">
        <v>116</v>
      </c>
      <c r="AY145" s="14" t="s">
        <v>138</v>
      </c>
      <c r="BE145" s="168">
        <f>IF(N145="základná",J145,0)</f>
        <v>0</v>
      </c>
      <c r="BF145" s="168">
        <f>IF(N145="znížená",J145,0)</f>
        <v>0</v>
      </c>
      <c r="BG145" s="168">
        <f>IF(N145="zákl. prenesená",J145,0)</f>
        <v>0</v>
      </c>
      <c r="BH145" s="168">
        <f>IF(N145="zníž. prenesená",J145,0)</f>
        <v>0</v>
      </c>
      <c r="BI145" s="168">
        <f>IF(N145="nulová",J145,0)</f>
        <v>0</v>
      </c>
      <c r="BJ145" s="14" t="s">
        <v>116</v>
      </c>
      <c r="BK145" s="169">
        <f>ROUND(I145*H145,3)</f>
        <v>0</v>
      </c>
      <c r="BL145" s="14" t="s">
        <v>144</v>
      </c>
      <c r="BM145" s="167" t="s">
        <v>347</v>
      </c>
    </row>
    <row r="146" spans="1:65" s="2" customFormat="1" ht="21.75" customHeight="1">
      <c r="A146" s="29"/>
      <c r="B146" s="121"/>
      <c r="C146" s="156" t="s">
        <v>212</v>
      </c>
      <c r="D146" s="156" t="s">
        <v>140</v>
      </c>
      <c r="E146" s="157" t="s">
        <v>348</v>
      </c>
      <c r="F146" s="158" t="s">
        <v>349</v>
      </c>
      <c r="G146" s="159" t="s">
        <v>254</v>
      </c>
      <c r="H146" s="160">
        <v>9.6</v>
      </c>
      <c r="I146" s="161"/>
      <c r="J146" s="160">
        <f>ROUND(I146*H146,3)</f>
        <v>0</v>
      </c>
      <c r="K146" s="162"/>
      <c r="L146" s="30"/>
      <c r="M146" s="163" t="s">
        <v>1</v>
      </c>
      <c r="N146" s="164" t="s">
        <v>39</v>
      </c>
      <c r="O146" s="55"/>
      <c r="P146" s="165">
        <f>O146*H146</f>
        <v>0</v>
      </c>
      <c r="Q146" s="165">
        <v>0</v>
      </c>
      <c r="R146" s="165">
        <f>Q146*H146</f>
        <v>0</v>
      </c>
      <c r="S146" s="165">
        <v>0</v>
      </c>
      <c r="T146" s="166">
        <f>S146*H146</f>
        <v>0</v>
      </c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R146" s="167" t="s">
        <v>144</v>
      </c>
      <c r="AT146" s="167" t="s">
        <v>140</v>
      </c>
      <c r="AU146" s="167" t="s">
        <v>116</v>
      </c>
      <c r="AY146" s="14" t="s">
        <v>138</v>
      </c>
      <c r="BE146" s="168">
        <f>IF(N146="základná",J146,0)</f>
        <v>0</v>
      </c>
      <c r="BF146" s="168">
        <f>IF(N146="znížená",J146,0)</f>
        <v>0</v>
      </c>
      <c r="BG146" s="168">
        <f>IF(N146="zákl. prenesená",J146,0)</f>
        <v>0</v>
      </c>
      <c r="BH146" s="168">
        <f>IF(N146="zníž. prenesená",J146,0)</f>
        <v>0</v>
      </c>
      <c r="BI146" s="168">
        <f>IF(N146="nulová",J146,0)</f>
        <v>0</v>
      </c>
      <c r="BJ146" s="14" t="s">
        <v>116</v>
      </c>
      <c r="BK146" s="169">
        <f>ROUND(I146*H146,3)</f>
        <v>0</v>
      </c>
      <c r="BL146" s="14" t="s">
        <v>144</v>
      </c>
      <c r="BM146" s="167" t="s">
        <v>350</v>
      </c>
    </row>
    <row r="147" spans="1:65" s="12" customFormat="1" ht="22.9" customHeight="1">
      <c r="B147" s="143"/>
      <c r="D147" s="144" t="s">
        <v>72</v>
      </c>
      <c r="E147" s="154" t="s">
        <v>249</v>
      </c>
      <c r="F147" s="154" t="s">
        <v>250</v>
      </c>
      <c r="I147" s="146"/>
      <c r="J147" s="155">
        <f>BK147</f>
        <v>0</v>
      </c>
      <c r="L147" s="143"/>
      <c r="M147" s="148"/>
      <c r="N147" s="149"/>
      <c r="O147" s="149"/>
      <c r="P147" s="150">
        <f>P148</f>
        <v>0</v>
      </c>
      <c r="Q147" s="149"/>
      <c r="R147" s="150">
        <f>R148</f>
        <v>0</v>
      </c>
      <c r="S147" s="149"/>
      <c r="T147" s="151">
        <f>T148</f>
        <v>0</v>
      </c>
      <c r="AR147" s="144" t="s">
        <v>81</v>
      </c>
      <c r="AT147" s="152" t="s">
        <v>72</v>
      </c>
      <c r="AU147" s="152" t="s">
        <v>81</v>
      </c>
      <c r="AY147" s="144" t="s">
        <v>138</v>
      </c>
      <c r="BK147" s="153">
        <f>BK148</f>
        <v>0</v>
      </c>
    </row>
    <row r="148" spans="1:65" s="2" customFormat="1" ht="21.75" customHeight="1">
      <c r="A148" s="29"/>
      <c r="B148" s="121"/>
      <c r="C148" s="156" t="s">
        <v>217</v>
      </c>
      <c r="D148" s="156" t="s">
        <v>140</v>
      </c>
      <c r="E148" s="157" t="s">
        <v>351</v>
      </c>
      <c r="F148" s="158" t="s">
        <v>352</v>
      </c>
      <c r="G148" s="159" t="s">
        <v>254</v>
      </c>
      <c r="H148" s="160">
        <v>66.960999999999999</v>
      </c>
      <c r="I148" s="161"/>
      <c r="J148" s="160">
        <f>ROUND(I148*H148,3)</f>
        <v>0</v>
      </c>
      <c r="K148" s="162"/>
      <c r="L148" s="30"/>
      <c r="M148" s="163" t="s">
        <v>1</v>
      </c>
      <c r="N148" s="164" t="s">
        <v>39</v>
      </c>
      <c r="O148" s="55"/>
      <c r="P148" s="165">
        <f>O148*H148</f>
        <v>0</v>
      </c>
      <c r="Q148" s="165">
        <v>0</v>
      </c>
      <c r="R148" s="165">
        <f>Q148*H148</f>
        <v>0</v>
      </c>
      <c r="S148" s="165">
        <v>0</v>
      </c>
      <c r="T148" s="166">
        <f>S148*H148</f>
        <v>0</v>
      </c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R148" s="167" t="s">
        <v>144</v>
      </c>
      <c r="AT148" s="167" t="s">
        <v>140</v>
      </c>
      <c r="AU148" s="167" t="s">
        <v>116</v>
      </c>
      <c r="AY148" s="14" t="s">
        <v>138</v>
      </c>
      <c r="BE148" s="168">
        <f>IF(N148="základná",J148,0)</f>
        <v>0</v>
      </c>
      <c r="BF148" s="168">
        <f>IF(N148="znížená",J148,0)</f>
        <v>0</v>
      </c>
      <c r="BG148" s="168">
        <f>IF(N148="zákl. prenesená",J148,0)</f>
        <v>0</v>
      </c>
      <c r="BH148" s="168">
        <f>IF(N148="zníž. prenesená",J148,0)</f>
        <v>0</v>
      </c>
      <c r="BI148" s="168">
        <f>IF(N148="nulová",J148,0)</f>
        <v>0</v>
      </c>
      <c r="BJ148" s="14" t="s">
        <v>116</v>
      </c>
      <c r="BK148" s="169">
        <f>ROUND(I148*H148,3)</f>
        <v>0</v>
      </c>
      <c r="BL148" s="14" t="s">
        <v>144</v>
      </c>
      <c r="BM148" s="167" t="s">
        <v>353</v>
      </c>
    </row>
    <row r="149" spans="1:65" s="12" customFormat="1" ht="25.9" customHeight="1">
      <c r="B149" s="143"/>
      <c r="D149" s="144" t="s">
        <v>72</v>
      </c>
      <c r="E149" s="145" t="s">
        <v>354</v>
      </c>
      <c r="F149" s="145" t="s">
        <v>355</v>
      </c>
      <c r="I149" s="146"/>
      <c r="J149" s="147">
        <f>BK149</f>
        <v>0</v>
      </c>
      <c r="L149" s="143"/>
      <c r="M149" s="148"/>
      <c r="N149" s="149"/>
      <c r="O149" s="149"/>
      <c r="P149" s="150">
        <f>P150+P154+P158</f>
        <v>0</v>
      </c>
      <c r="Q149" s="149"/>
      <c r="R149" s="150">
        <f>R150+R154+R158</f>
        <v>1.1011199999999999</v>
      </c>
      <c r="S149" s="149"/>
      <c r="T149" s="151">
        <f>T150+T154+T158</f>
        <v>0</v>
      </c>
      <c r="AR149" s="144" t="s">
        <v>116</v>
      </c>
      <c r="AT149" s="152" t="s">
        <v>72</v>
      </c>
      <c r="AU149" s="152" t="s">
        <v>73</v>
      </c>
      <c r="AY149" s="144" t="s">
        <v>138</v>
      </c>
      <c r="BK149" s="153">
        <f>BK150+BK154+BK158</f>
        <v>0</v>
      </c>
    </row>
    <row r="150" spans="1:65" s="12" customFormat="1" ht="22.9" customHeight="1">
      <c r="B150" s="143"/>
      <c r="D150" s="144" t="s">
        <v>72</v>
      </c>
      <c r="E150" s="154" t="s">
        <v>356</v>
      </c>
      <c r="F150" s="154" t="s">
        <v>357</v>
      </c>
      <c r="I150" s="146"/>
      <c r="J150" s="155">
        <f>BK150</f>
        <v>0</v>
      </c>
      <c r="L150" s="143"/>
      <c r="M150" s="148"/>
      <c r="N150" s="149"/>
      <c r="O150" s="149"/>
      <c r="P150" s="150">
        <f>SUM(P151:P153)</f>
        <v>0</v>
      </c>
      <c r="Q150" s="149"/>
      <c r="R150" s="150">
        <f>SUM(R151:R153)</f>
        <v>1.0354399999999999</v>
      </c>
      <c r="S150" s="149"/>
      <c r="T150" s="151">
        <f>SUM(T151:T153)</f>
        <v>0</v>
      </c>
      <c r="AR150" s="144" t="s">
        <v>116</v>
      </c>
      <c r="AT150" s="152" t="s">
        <v>72</v>
      </c>
      <c r="AU150" s="152" t="s">
        <v>81</v>
      </c>
      <c r="AY150" s="144" t="s">
        <v>138</v>
      </c>
      <c r="BK150" s="153">
        <f>SUM(BK151:BK153)</f>
        <v>0</v>
      </c>
    </row>
    <row r="151" spans="1:65" s="2" customFormat="1" ht="21.75" customHeight="1">
      <c r="A151" s="29"/>
      <c r="B151" s="121"/>
      <c r="C151" s="156" t="s">
        <v>166</v>
      </c>
      <c r="D151" s="156" t="s">
        <v>140</v>
      </c>
      <c r="E151" s="157" t="s">
        <v>358</v>
      </c>
      <c r="F151" s="158" t="s">
        <v>359</v>
      </c>
      <c r="G151" s="159" t="s">
        <v>164</v>
      </c>
      <c r="H151" s="160">
        <v>28</v>
      </c>
      <c r="I151" s="161"/>
      <c r="J151" s="160">
        <f>ROUND(I151*H151,3)</f>
        <v>0</v>
      </c>
      <c r="K151" s="162"/>
      <c r="L151" s="30"/>
      <c r="M151" s="163" t="s">
        <v>1</v>
      </c>
      <c r="N151" s="164" t="s">
        <v>39</v>
      </c>
      <c r="O151" s="55"/>
      <c r="P151" s="165">
        <f>O151*H151</f>
        <v>0</v>
      </c>
      <c r="Q151" s="165">
        <v>2.0000000000000002E-5</v>
      </c>
      <c r="R151" s="165">
        <f>Q151*H151</f>
        <v>5.6000000000000006E-4</v>
      </c>
      <c r="S151" s="165">
        <v>0</v>
      </c>
      <c r="T151" s="166">
        <f>S151*H151</f>
        <v>0</v>
      </c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R151" s="167" t="s">
        <v>208</v>
      </c>
      <c r="AT151" s="167" t="s">
        <v>140</v>
      </c>
      <c r="AU151" s="167" t="s">
        <v>116</v>
      </c>
      <c r="AY151" s="14" t="s">
        <v>138</v>
      </c>
      <c r="BE151" s="168">
        <f>IF(N151="základná",J151,0)</f>
        <v>0</v>
      </c>
      <c r="BF151" s="168">
        <f>IF(N151="znížená",J151,0)</f>
        <v>0</v>
      </c>
      <c r="BG151" s="168">
        <f>IF(N151="zákl. prenesená",J151,0)</f>
        <v>0</v>
      </c>
      <c r="BH151" s="168">
        <f>IF(N151="zníž. prenesená",J151,0)</f>
        <v>0</v>
      </c>
      <c r="BI151" s="168">
        <f>IF(N151="nulová",J151,0)</f>
        <v>0</v>
      </c>
      <c r="BJ151" s="14" t="s">
        <v>116</v>
      </c>
      <c r="BK151" s="169">
        <f>ROUND(I151*H151,3)</f>
        <v>0</v>
      </c>
      <c r="BL151" s="14" t="s">
        <v>208</v>
      </c>
      <c r="BM151" s="167" t="s">
        <v>360</v>
      </c>
    </row>
    <row r="152" spans="1:65" s="2" customFormat="1" ht="21.75" customHeight="1">
      <c r="A152" s="29"/>
      <c r="B152" s="121"/>
      <c r="C152" s="170" t="s">
        <v>171</v>
      </c>
      <c r="D152" s="170" t="s">
        <v>190</v>
      </c>
      <c r="E152" s="171" t="s">
        <v>361</v>
      </c>
      <c r="F152" s="172" t="s">
        <v>362</v>
      </c>
      <c r="G152" s="173" t="s">
        <v>143</v>
      </c>
      <c r="H152" s="174">
        <v>1.3440000000000001</v>
      </c>
      <c r="I152" s="175"/>
      <c r="J152" s="174">
        <f>ROUND(I152*H152,3)</f>
        <v>0</v>
      </c>
      <c r="K152" s="176"/>
      <c r="L152" s="177"/>
      <c r="M152" s="178" t="s">
        <v>1</v>
      </c>
      <c r="N152" s="179" t="s">
        <v>39</v>
      </c>
      <c r="O152" s="55"/>
      <c r="P152" s="165">
        <f>O152*H152</f>
        <v>0</v>
      </c>
      <c r="Q152" s="165">
        <v>0.77</v>
      </c>
      <c r="R152" s="165">
        <f>Q152*H152</f>
        <v>1.03488</v>
      </c>
      <c r="S152" s="165">
        <v>0</v>
      </c>
      <c r="T152" s="166">
        <f>S152*H152</f>
        <v>0</v>
      </c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R152" s="167" t="s">
        <v>363</v>
      </c>
      <c r="AT152" s="167" t="s">
        <v>190</v>
      </c>
      <c r="AU152" s="167" t="s">
        <v>116</v>
      </c>
      <c r="AY152" s="14" t="s">
        <v>138</v>
      </c>
      <c r="BE152" s="168">
        <f>IF(N152="základná",J152,0)</f>
        <v>0</v>
      </c>
      <c r="BF152" s="168">
        <f>IF(N152="znížená",J152,0)</f>
        <v>0</v>
      </c>
      <c r="BG152" s="168">
        <f>IF(N152="zákl. prenesená",J152,0)</f>
        <v>0</v>
      </c>
      <c r="BH152" s="168">
        <f>IF(N152="zníž. prenesená",J152,0)</f>
        <v>0</v>
      </c>
      <c r="BI152" s="168">
        <f>IF(N152="nulová",J152,0)</f>
        <v>0</v>
      </c>
      <c r="BJ152" s="14" t="s">
        <v>116</v>
      </c>
      <c r="BK152" s="169">
        <f>ROUND(I152*H152,3)</f>
        <v>0</v>
      </c>
      <c r="BL152" s="14" t="s">
        <v>208</v>
      </c>
      <c r="BM152" s="167" t="s">
        <v>364</v>
      </c>
    </row>
    <row r="153" spans="1:65" s="2" customFormat="1" ht="21.75" customHeight="1">
      <c r="A153" s="29"/>
      <c r="B153" s="121"/>
      <c r="C153" s="156" t="s">
        <v>175</v>
      </c>
      <c r="D153" s="156" t="s">
        <v>140</v>
      </c>
      <c r="E153" s="157" t="s">
        <v>365</v>
      </c>
      <c r="F153" s="158" t="s">
        <v>366</v>
      </c>
      <c r="G153" s="159" t="s">
        <v>367</v>
      </c>
      <c r="H153" s="161"/>
      <c r="I153" s="161"/>
      <c r="J153" s="160">
        <f>ROUND(I153*H153,3)</f>
        <v>0</v>
      </c>
      <c r="K153" s="162"/>
      <c r="L153" s="30"/>
      <c r="M153" s="163" t="s">
        <v>1</v>
      </c>
      <c r="N153" s="164" t="s">
        <v>39</v>
      </c>
      <c r="O153" s="55"/>
      <c r="P153" s="165">
        <f>O153*H153</f>
        <v>0</v>
      </c>
      <c r="Q153" s="165">
        <v>0</v>
      </c>
      <c r="R153" s="165">
        <f>Q153*H153</f>
        <v>0</v>
      </c>
      <c r="S153" s="165">
        <v>0</v>
      </c>
      <c r="T153" s="166">
        <f>S153*H153</f>
        <v>0</v>
      </c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R153" s="167" t="s">
        <v>208</v>
      </c>
      <c r="AT153" s="167" t="s">
        <v>140</v>
      </c>
      <c r="AU153" s="167" t="s">
        <v>116</v>
      </c>
      <c r="AY153" s="14" t="s">
        <v>138</v>
      </c>
      <c r="BE153" s="168">
        <f>IF(N153="základná",J153,0)</f>
        <v>0</v>
      </c>
      <c r="BF153" s="168">
        <f>IF(N153="znížená",J153,0)</f>
        <v>0</v>
      </c>
      <c r="BG153" s="168">
        <f>IF(N153="zákl. prenesená",J153,0)</f>
        <v>0</v>
      </c>
      <c r="BH153" s="168">
        <f>IF(N153="zníž. prenesená",J153,0)</f>
        <v>0</v>
      </c>
      <c r="BI153" s="168">
        <f>IF(N153="nulová",J153,0)</f>
        <v>0</v>
      </c>
      <c r="BJ153" s="14" t="s">
        <v>116</v>
      </c>
      <c r="BK153" s="169">
        <f>ROUND(I153*H153,3)</f>
        <v>0</v>
      </c>
      <c r="BL153" s="14" t="s">
        <v>208</v>
      </c>
      <c r="BM153" s="167" t="s">
        <v>368</v>
      </c>
    </row>
    <row r="154" spans="1:65" s="12" customFormat="1" ht="22.9" customHeight="1">
      <c r="B154" s="143"/>
      <c r="D154" s="144" t="s">
        <v>72</v>
      </c>
      <c r="E154" s="154" t="s">
        <v>369</v>
      </c>
      <c r="F154" s="154" t="s">
        <v>370</v>
      </c>
      <c r="I154" s="146"/>
      <c r="J154" s="155">
        <f>BK154</f>
        <v>0</v>
      </c>
      <c r="L154" s="143"/>
      <c r="M154" s="148"/>
      <c r="N154" s="149"/>
      <c r="O154" s="149"/>
      <c r="P154" s="150">
        <f>SUM(P155:P157)</f>
        <v>0</v>
      </c>
      <c r="Q154" s="149"/>
      <c r="R154" s="150">
        <f>SUM(R155:R157)</f>
        <v>4.8600000000000004E-2</v>
      </c>
      <c r="S154" s="149"/>
      <c r="T154" s="151">
        <f>SUM(T155:T157)</f>
        <v>0</v>
      </c>
      <c r="AR154" s="144" t="s">
        <v>116</v>
      </c>
      <c r="AT154" s="152" t="s">
        <v>72</v>
      </c>
      <c r="AU154" s="152" t="s">
        <v>81</v>
      </c>
      <c r="AY154" s="144" t="s">
        <v>138</v>
      </c>
      <c r="BK154" s="153">
        <f>SUM(BK155:BK157)</f>
        <v>0</v>
      </c>
    </row>
    <row r="155" spans="1:65" s="2" customFormat="1" ht="33" customHeight="1">
      <c r="A155" s="29"/>
      <c r="B155" s="121"/>
      <c r="C155" s="156" t="s">
        <v>180</v>
      </c>
      <c r="D155" s="156" t="s">
        <v>140</v>
      </c>
      <c r="E155" s="157" t="s">
        <v>371</v>
      </c>
      <c r="F155" s="158" t="s">
        <v>372</v>
      </c>
      <c r="G155" s="159" t="s">
        <v>152</v>
      </c>
      <c r="H155" s="160">
        <v>60</v>
      </c>
      <c r="I155" s="161"/>
      <c r="J155" s="160">
        <f>ROUND(I155*H155,3)</f>
        <v>0</v>
      </c>
      <c r="K155" s="162"/>
      <c r="L155" s="30"/>
      <c r="M155" s="163" t="s">
        <v>1</v>
      </c>
      <c r="N155" s="164" t="s">
        <v>39</v>
      </c>
      <c r="O155" s="55"/>
      <c r="P155" s="165">
        <f>O155*H155</f>
        <v>0</v>
      </c>
      <c r="Q155" s="165">
        <v>5.0000000000000002E-5</v>
      </c>
      <c r="R155" s="165">
        <f>Q155*H155</f>
        <v>3.0000000000000001E-3</v>
      </c>
      <c r="S155" s="165">
        <v>0</v>
      </c>
      <c r="T155" s="166">
        <f>S155*H155</f>
        <v>0</v>
      </c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R155" s="167" t="s">
        <v>208</v>
      </c>
      <c r="AT155" s="167" t="s">
        <v>140</v>
      </c>
      <c r="AU155" s="167" t="s">
        <v>116</v>
      </c>
      <c r="AY155" s="14" t="s">
        <v>138</v>
      </c>
      <c r="BE155" s="168">
        <f>IF(N155="základná",J155,0)</f>
        <v>0</v>
      </c>
      <c r="BF155" s="168">
        <f>IF(N155="znížená",J155,0)</f>
        <v>0</v>
      </c>
      <c r="BG155" s="168">
        <f>IF(N155="zákl. prenesená",J155,0)</f>
        <v>0</v>
      </c>
      <c r="BH155" s="168">
        <f>IF(N155="zníž. prenesená",J155,0)</f>
        <v>0</v>
      </c>
      <c r="BI155" s="168">
        <f>IF(N155="nulová",J155,0)</f>
        <v>0</v>
      </c>
      <c r="BJ155" s="14" t="s">
        <v>116</v>
      </c>
      <c r="BK155" s="169">
        <f>ROUND(I155*H155,3)</f>
        <v>0</v>
      </c>
      <c r="BL155" s="14" t="s">
        <v>208</v>
      </c>
      <c r="BM155" s="167" t="s">
        <v>373</v>
      </c>
    </row>
    <row r="156" spans="1:65" s="2" customFormat="1" ht="44.25" customHeight="1">
      <c r="A156" s="29"/>
      <c r="B156" s="121"/>
      <c r="C156" s="170" t="s">
        <v>185</v>
      </c>
      <c r="D156" s="170" t="s">
        <v>190</v>
      </c>
      <c r="E156" s="171" t="s">
        <v>374</v>
      </c>
      <c r="F156" s="172" t="s">
        <v>375</v>
      </c>
      <c r="G156" s="173" t="s">
        <v>215</v>
      </c>
      <c r="H156" s="174">
        <v>24</v>
      </c>
      <c r="I156" s="175"/>
      <c r="J156" s="174">
        <f>ROUND(I156*H156,3)</f>
        <v>0</v>
      </c>
      <c r="K156" s="176"/>
      <c r="L156" s="177"/>
      <c r="M156" s="178" t="s">
        <v>1</v>
      </c>
      <c r="N156" s="179" t="s">
        <v>39</v>
      </c>
      <c r="O156" s="55"/>
      <c r="P156" s="165">
        <f>O156*H156</f>
        <v>0</v>
      </c>
      <c r="Q156" s="165">
        <v>1.9E-3</v>
      </c>
      <c r="R156" s="165">
        <f>Q156*H156</f>
        <v>4.5600000000000002E-2</v>
      </c>
      <c r="S156" s="165">
        <v>0</v>
      </c>
      <c r="T156" s="166">
        <f>S156*H156</f>
        <v>0</v>
      </c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R156" s="167" t="s">
        <v>363</v>
      </c>
      <c r="AT156" s="167" t="s">
        <v>190</v>
      </c>
      <c r="AU156" s="167" t="s">
        <v>116</v>
      </c>
      <c r="AY156" s="14" t="s">
        <v>138</v>
      </c>
      <c r="BE156" s="168">
        <f>IF(N156="základná",J156,0)</f>
        <v>0</v>
      </c>
      <c r="BF156" s="168">
        <f>IF(N156="znížená",J156,0)</f>
        <v>0</v>
      </c>
      <c r="BG156" s="168">
        <f>IF(N156="zákl. prenesená",J156,0)</f>
        <v>0</v>
      </c>
      <c r="BH156" s="168">
        <f>IF(N156="zníž. prenesená",J156,0)</f>
        <v>0</v>
      </c>
      <c r="BI156" s="168">
        <f>IF(N156="nulová",J156,0)</f>
        <v>0</v>
      </c>
      <c r="BJ156" s="14" t="s">
        <v>116</v>
      </c>
      <c r="BK156" s="169">
        <f>ROUND(I156*H156,3)</f>
        <v>0</v>
      </c>
      <c r="BL156" s="14" t="s">
        <v>208</v>
      </c>
      <c r="BM156" s="167" t="s">
        <v>376</v>
      </c>
    </row>
    <row r="157" spans="1:65" s="2" customFormat="1" ht="21.75" customHeight="1">
      <c r="A157" s="29"/>
      <c r="B157" s="121"/>
      <c r="C157" s="156" t="s">
        <v>189</v>
      </c>
      <c r="D157" s="156" t="s">
        <v>140</v>
      </c>
      <c r="E157" s="157" t="s">
        <v>377</v>
      </c>
      <c r="F157" s="158" t="s">
        <v>378</v>
      </c>
      <c r="G157" s="159" t="s">
        <v>367</v>
      </c>
      <c r="H157" s="161"/>
      <c r="I157" s="161"/>
      <c r="J157" s="160">
        <f>ROUND(I157*H157,3)</f>
        <v>0</v>
      </c>
      <c r="K157" s="162"/>
      <c r="L157" s="30"/>
      <c r="M157" s="163" t="s">
        <v>1</v>
      </c>
      <c r="N157" s="164" t="s">
        <v>39</v>
      </c>
      <c r="O157" s="55"/>
      <c r="P157" s="165">
        <f>O157*H157</f>
        <v>0</v>
      </c>
      <c r="Q157" s="165">
        <v>0</v>
      </c>
      <c r="R157" s="165">
        <f>Q157*H157</f>
        <v>0</v>
      </c>
      <c r="S157" s="165">
        <v>0</v>
      </c>
      <c r="T157" s="166">
        <f>S157*H157</f>
        <v>0</v>
      </c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R157" s="167" t="s">
        <v>208</v>
      </c>
      <c r="AT157" s="167" t="s">
        <v>140</v>
      </c>
      <c r="AU157" s="167" t="s">
        <v>116</v>
      </c>
      <c r="AY157" s="14" t="s">
        <v>138</v>
      </c>
      <c r="BE157" s="168">
        <f>IF(N157="základná",J157,0)</f>
        <v>0</v>
      </c>
      <c r="BF157" s="168">
        <f>IF(N157="znížená",J157,0)</f>
        <v>0</v>
      </c>
      <c r="BG157" s="168">
        <f>IF(N157="zákl. prenesená",J157,0)</f>
        <v>0</v>
      </c>
      <c r="BH157" s="168">
        <f>IF(N157="zníž. prenesená",J157,0)</f>
        <v>0</v>
      </c>
      <c r="BI157" s="168">
        <f>IF(N157="nulová",J157,0)</f>
        <v>0</v>
      </c>
      <c r="BJ157" s="14" t="s">
        <v>116</v>
      </c>
      <c r="BK157" s="169">
        <f>ROUND(I157*H157,3)</f>
        <v>0</v>
      </c>
      <c r="BL157" s="14" t="s">
        <v>208</v>
      </c>
      <c r="BM157" s="167" t="s">
        <v>379</v>
      </c>
    </row>
    <row r="158" spans="1:65" s="12" customFormat="1" ht="22.9" customHeight="1">
      <c r="B158" s="143"/>
      <c r="D158" s="144" t="s">
        <v>72</v>
      </c>
      <c r="E158" s="154" t="s">
        <v>380</v>
      </c>
      <c r="F158" s="154" t="s">
        <v>381</v>
      </c>
      <c r="I158" s="146"/>
      <c r="J158" s="155">
        <f>BK158</f>
        <v>0</v>
      </c>
      <c r="L158" s="143"/>
      <c r="M158" s="148"/>
      <c r="N158" s="149"/>
      <c r="O158" s="149"/>
      <c r="P158" s="150">
        <f>SUM(P159:P161)</f>
        <v>0</v>
      </c>
      <c r="Q158" s="149"/>
      <c r="R158" s="150">
        <f>SUM(R159:R161)</f>
        <v>1.7080000000000001E-2</v>
      </c>
      <c r="S158" s="149"/>
      <c r="T158" s="151">
        <f>SUM(T159:T161)</f>
        <v>0</v>
      </c>
      <c r="AR158" s="144" t="s">
        <v>116</v>
      </c>
      <c r="AT158" s="152" t="s">
        <v>72</v>
      </c>
      <c r="AU158" s="152" t="s">
        <v>81</v>
      </c>
      <c r="AY158" s="144" t="s">
        <v>138</v>
      </c>
      <c r="BK158" s="153">
        <f>SUM(BK159:BK161)</f>
        <v>0</v>
      </c>
    </row>
    <row r="159" spans="1:65" s="2" customFormat="1" ht="21.75" customHeight="1">
      <c r="A159" s="29"/>
      <c r="B159" s="121"/>
      <c r="C159" s="156" t="s">
        <v>195</v>
      </c>
      <c r="D159" s="156" t="s">
        <v>140</v>
      </c>
      <c r="E159" s="157" t="s">
        <v>382</v>
      </c>
      <c r="F159" s="158" t="s">
        <v>383</v>
      </c>
      <c r="G159" s="159" t="s">
        <v>164</v>
      </c>
      <c r="H159" s="160">
        <v>28</v>
      </c>
      <c r="I159" s="161"/>
      <c r="J159" s="160">
        <f>ROUND(I159*H159,3)</f>
        <v>0</v>
      </c>
      <c r="K159" s="162"/>
      <c r="L159" s="30"/>
      <c r="M159" s="163" t="s">
        <v>1</v>
      </c>
      <c r="N159" s="164" t="s">
        <v>39</v>
      </c>
      <c r="O159" s="55"/>
      <c r="P159" s="165">
        <f>O159*H159</f>
        <v>0</v>
      </c>
      <c r="Q159" s="165">
        <v>1.1E-4</v>
      </c>
      <c r="R159" s="165">
        <f>Q159*H159</f>
        <v>3.0800000000000003E-3</v>
      </c>
      <c r="S159" s="165">
        <v>0</v>
      </c>
      <c r="T159" s="166">
        <f>S159*H159</f>
        <v>0</v>
      </c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R159" s="167" t="s">
        <v>208</v>
      </c>
      <c r="AT159" s="167" t="s">
        <v>140</v>
      </c>
      <c r="AU159" s="167" t="s">
        <v>116</v>
      </c>
      <c r="AY159" s="14" t="s">
        <v>138</v>
      </c>
      <c r="BE159" s="168">
        <f>IF(N159="základná",J159,0)</f>
        <v>0</v>
      </c>
      <c r="BF159" s="168">
        <f>IF(N159="znížená",J159,0)</f>
        <v>0</v>
      </c>
      <c r="BG159" s="168">
        <f>IF(N159="zákl. prenesená",J159,0)</f>
        <v>0</v>
      </c>
      <c r="BH159" s="168">
        <f>IF(N159="zníž. prenesená",J159,0)</f>
        <v>0</v>
      </c>
      <c r="BI159" s="168">
        <f>IF(N159="nulová",J159,0)</f>
        <v>0</v>
      </c>
      <c r="BJ159" s="14" t="s">
        <v>116</v>
      </c>
      <c r="BK159" s="169">
        <f>ROUND(I159*H159,3)</f>
        <v>0</v>
      </c>
      <c r="BL159" s="14" t="s">
        <v>208</v>
      </c>
      <c r="BM159" s="167" t="s">
        <v>384</v>
      </c>
    </row>
    <row r="160" spans="1:65" s="2" customFormat="1" ht="33" customHeight="1">
      <c r="A160" s="29"/>
      <c r="B160" s="121"/>
      <c r="C160" s="156" t="s">
        <v>199</v>
      </c>
      <c r="D160" s="156" t="s">
        <v>140</v>
      </c>
      <c r="E160" s="157" t="s">
        <v>385</v>
      </c>
      <c r="F160" s="158" t="s">
        <v>386</v>
      </c>
      <c r="G160" s="159" t="s">
        <v>164</v>
      </c>
      <c r="H160" s="160">
        <v>28</v>
      </c>
      <c r="I160" s="161"/>
      <c r="J160" s="160">
        <f>ROUND(I160*H160,3)</f>
        <v>0</v>
      </c>
      <c r="K160" s="162"/>
      <c r="L160" s="30"/>
      <c r="M160" s="163" t="s">
        <v>1</v>
      </c>
      <c r="N160" s="164" t="s">
        <v>39</v>
      </c>
      <c r="O160" s="55"/>
      <c r="P160" s="165">
        <f>O160*H160</f>
        <v>0</v>
      </c>
      <c r="Q160" s="165">
        <v>3.2000000000000003E-4</v>
      </c>
      <c r="R160" s="165">
        <f>Q160*H160</f>
        <v>8.9600000000000009E-3</v>
      </c>
      <c r="S160" s="165">
        <v>0</v>
      </c>
      <c r="T160" s="166">
        <f>S160*H160</f>
        <v>0</v>
      </c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R160" s="167" t="s">
        <v>208</v>
      </c>
      <c r="AT160" s="167" t="s">
        <v>140</v>
      </c>
      <c r="AU160" s="167" t="s">
        <v>116</v>
      </c>
      <c r="AY160" s="14" t="s">
        <v>138</v>
      </c>
      <c r="BE160" s="168">
        <f>IF(N160="základná",J160,0)</f>
        <v>0</v>
      </c>
      <c r="BF160" s="168">
        <f>IF(N160="znížená",J160,0)</f>
        <v>0</v>
      </c>
      <c r="BG160" s="168">
        <f>IF(N160="zákl. prenesená",J160,0)</f>
        <v>0</v>
      </c>
      <c r="BH160" s="168">
        <f>IF(N160="zníž. prenesená",J160,0)</f>
        <v>0</v>
      </c>
      <c r="BI160" s="168">
        <f>IF(N160="nulová",J160,0)</f>
        <v>0</v>
      </c>
      <c r="BJ160" s="14" t="s">
        <v>116</v>
      </c>
      <c r="BK160" s="169">
        <f>ROUND(I160*H160,3)</f>
        <v>0</v>
      </c>
      <c r="BL160" s="14" t="s">
        <v>208</v>
      </c>
      <c r="BM160" s="167" t="s">
        <v>387</v>
      </c>
    </row>
    <row r="161" spans="1:65" s="2" customFormat="1" ht="21.75" customHeight="1">
      <c r="A161" s="29"/>
      <c r="B161" s="121"/>
      <c r="C161" s="156" t="s">
        <v>221</v>
      </c>
      <c r="D161" s="156" t="s">
        <v>140</v>
      </c>
      <c r="E161" s="157" t="s">
        <v>388</v>
      </c>
      <c r="F161" s="158" t="s">
        <v>389</v>
      </c>
      <c r="G161" s="159" t="s">
        <v>164</v>
      </c>
      <c r="H161" s="160">
        <v>56</v>
      </c>
      <c r="I161" s="161"/>
      <c r="J161" s="160">
        <f>ROUND(I161*H161,3)</f>
        <v>0</v>
      </c>
      <c r="K161" s="162"/>
      <c r="L161" s="30"/>
      <c r="M161" s="180" t="s">
        <v>1</v>
      </c>
      <c r="N161" s="181" t="s">
        <v>39</v>
      </c>
      <c r="O161" s="182"/>
      <c r="P161" s="183">
        <f>O161*H161</f>
        <v>0</v>
      </c>
      <c r="Q161" s="183">
        <v>9.0000000000000006E-5</v>
      </c>
      <c r="R161" s="183">
        <f>Q161*H161</f>
        <v>5.0400000000000002E-3</v>
      </c>
      <c r="S161" s="183">
        <v>0</v>
      </c>
      <c r="T161" s="184">
        <f>S161*H161</f>
        <v>0</v>
      </c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R161" s="167" t="s">
        <v>208</v>
      </c>
      <c r="AT161" s="167" t="s">
        <v>140</v>
      </c>
      <c r="AU161" s="167" t="s">
        <v>116</v>
      </c>
      <c r="AY161" s="14" t="s">
        <v>138</v>
      </c>
      <c r="BE161" s="168">
        <f>IF(N161="základná",J161,0)</f>
        <v>0</v>
      </c>
      <c r="BF161" s="168">
        <f>IF(N161="znížená",J161,0)</f>
        <v>0</v>
      </c>
      <c r="BG161" s="168">
        <f>IF(N161="zákl. prenesená",J161,0)</f>
        <v>0</v>
      </c>
      <c r="BH161" s="168">
        <f>IF(N161="zníž. prenesená",J161,0)</f>
        <v>0</v>
      </c>
      <c r="BI161" s="168">
        <f>IF(N161="nulová",J161,0)</f>
        <v>0</v>
      </c>
      <c r="BJ161" s="14" t="s">
        <v>116</v>
      </c>
      <c r="BK161" s="169">
        <f>ROUND(I161*H161,3)</f>
        <v>0</v>
      </c>
      <c r="BL161" s="14" t="s">
        <v>208</v>
      </c>
      <c r="BM161" s="167" t="s">
        <v>390</v>
      </c>
    </row>
    <row r="162" spans="1:65" s="2" customFormat="1" ht="6.95" customHeight="1">
      <c r="A162" s="29"/>
      <c r="B162" s="44"/>
      <c r="C162" s="45"/>
      <c r="D162" s="45"/>
      <c r="E162" s="45"/>
      <c r="F162" s="45"/>
      <c r="G162" s="45"/>
      <c r="H162" s="45"/>
      <c r="I162" s="45"/>
      <c r="J162" s="45"/>
      <c r="K162" s="45"/>
      <c r="L162" s="30"/>
      <c r="M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</row>
  </sheetData>
  <autoFilter ref="C134:K161"/>
  <mergeCells count="14">
    <mergeCell ref="D113:F113"/>
    <mergeCell ref="E125:H125"/>
    <mergeCell ref="E127:H127"/>
    <mergeCell ref="L2:V2"/>
    <mergeCell ref="E87:H87"/>
    <mergeCell ref="D109:F109"/>
    <mergeCell ref="D110:F110"/>
    <mergeCell ref="D111:F111"/>
    <mergeCell ref="D112:F11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6</vt:i4>
      </vt:variant>
      <vt:variant>
        <vt:lpstr>Pomenované rozsahy</vt:lpstr>
      </vt:variant>
      <vt:variant>
        <vt:i4>12</vt:i4>
      </vt:variant>
    </vt:vector>
  </HeadingPairs>
  <TitlesOfParts>
    <vt:vector size="18" baseType="lpstr">
      <vt:lpstr>Rekapitulácia stavby</vt:lpstr>
      <vt:lpstr>01 - SO 01 Ihrisko pre ka...</vt:lpstr>
      <vt:lpstr>02 - SO 02 Ihrisko pre ka...</vt:lpstr>
      <vt:lpstr>04 - SO 04 Asfaltove ihri...</vt:lpstr>
      <vt:lpstr>05 - SO 05 Príjazdová kom...</vt:lpstr>
      <vt:lpstr>08 - SO 08 Oporný murik, ...</vt:lpstr>
      <vt:lpstr>'01 - SO 01 Ihrisko pre ka...'!Názvy_tlače</vt:lpstr>
      <vt:lpstr>'02 - SO 02 Ihrisko pre ka...'!Názvy_tlače</vt:lpstr>
      <vt:lpstr>'04 - SO 04 Asfaltove ihri...'!Názvy_tlače</vt:lpstr>
      <vt:lpstr>'05 - SO 05 Príjazdová kom...'!Názvy_tlače</vt:lpstr>
      <vt:lpstr>'08 - SO 08 Oporný murik, ...'!Názvy_tlače</vt:lpstr>
      <vt:lpstr>'Rekapitulácia stavby'!Názvy_tlače</vt:lpstr>
      <vt:lpstr>'01 - SO 01 Ihrisko pre ka...'!Oblasť_tlače</vt:lpstr>
      <vt:lpstr>'02 - SO 02 Ihrisko pre ka...'!Oblasť_tlače</vt:lpstr>
      <vt:lpstr>'04 - SO 04 Asfaltove ihri...'!Oblasť_tlače</vt:lpstr>
      <vt:lpstr>'05 - SO 05 Príjazdová kom...'!Oblasť_tlače</vt:lpstr>
      <vt:lpstr>'08 - SO 08 Oporný murik, ...'!Oblasť_tlače</vt:lpstr>
      <vt:lpstr>'Rekapitulácia stavby'!Oblasť_tlače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Anna-FSPC\Anna</dc:creator>
  <cp:lastModifiedBy>Martin GALGOCZY JUDr.</cp:lastModifiedBy>
  <dcterms:created xsi:type="dcterms:W3CDTF">2021-03-18T13:13:49Z</dcterms:created>
  <dcterms:modified xsi:type="dcterms:W3CDTF">2021-06-14T05:52:06Z</dcterms:modified>
</cp:coreProperties>
</file>