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270" yWindow="600" windowWidth="22695" windowHeight="5580"/>
  </bookViews>
  <sheets>
    <sheet name="Rekapitulácia stavby" sheetId="1" r:id="rId1"/>
    <sheet name="01 - Oprávnené náklady " sheetId="2" r:id="rId2"/>
    <sheet name="02 - Neoprávnené náklady " sheetId="3" r:id="rId3"/>
  </sheets>
  <definedNames>
    <definedName name="_xlnm._FilterDatabase" localSheetId="1" hidden="1">'01 - Oprávnené náklady '!$C$132:$K$286</definedName>
    <definedName name="_xlnm._FilterDatabase" localSheetId="2" hidden="1">'02 - Neoprávnené náklady '!$C$117:$K$126</definedName>
    <definedName name="_xlnm.Print_Titles" localSheetId="1">'01 - Oprávnené náklady '!$132:$132</definedName>
    <definedName name="_xlnm.Print_Titles" localSheetId="2">'02 - Neoprávnené náklady '!$117:$117</definedName>
    <definedName name="_xlnm.Print_Titles" localSheetId="0">'Rekapitulácia stavby'!$92:$92</definedName>
    <definedName name="_xlnm.Print_Area" localSheetId="1">'01 - Oprávnené náklady '!$C$4:$J$76,'01 - Oprávnené náklady '!$C$82:$J$114,'01 - Oprávnené náklady '!$C$120:$J$286</definedName>
    <definedName name="_xlnm.Print_Area" localSheetId="2">'02 - Neoprávnené náklady '!$C$4:$J$76,'02 - Neoprávnené náklady '!$C$82:$J$99,'02 - Neoprávnené náklady '!$C$105:$J$126</definedName>
    <definedName name="_xlnm.Print_Area" localSheetId="0">'Rekapitulácia stavby'!$D$4:$AO$76,'Rekapitulácia stavby'!$C$82:$AQ$97</definedName>
  </definedNames>
  <calcPr calcId="145621"/>
</workbook>
</file>

<file path=xl/calcChain.xml><?xml version="1.0" encoding="utf-8"?>
<calcChain xmlns="http://schemas.openxmlformats.org/spreadsheetml/2006/main">
  <c r="J37" i="3" l="1"/>
  <c r="J36" i="3"/>
  <c r="AY96" i="1" s="1"/>
  <c r="J35" i="3"/>
  <c r="AX96" i="1" s="1"/>
  <c r="BI126" i="3"/>
  <c r="BH126" i="3"/>
  <c r="BG126" i="3"/>
  <c r="BE126" i="3"/>
  <c r="T126" i="3"/>
  <c r="R126" i="3"/>
  <c r="P126" i="3"/>
  <c r="BI125" i="3"/>
  <c r="BH125" i="3"/>
  <c r="BG125" i="3"/>
  <c r="BE125" i="3"/>
  <c r="T125" i="3"/>
  <c r="R125" i="3"/>
  <c r="P125" i="3"/>
  <c r="BI124" i="3"/>
  <c r="BH124" i="3"/>
  <c r="BG124" i="3"/>
  <c r="BE124" i="3"/>
  <c r="T124" i="3"/>
  <c r="R124" i="3"/>
  <c r="P124" i="3"/>
  <c r="BI123" i="3"/>
  <c r="BH123" i="3"/>
  <c r="BG123" i="3"/>
  <c r="BE123" i="3"/>
  <c r="T123" i="3"/>
  <c r="R123" i="3"/>
  <c r="P123" i="3"/>
  <c r="BI122" i="3"/>
  <c r="BH122" i="3"/>
  <c r="BG122" i="3"/>
  <c r="BE122" i="3"/>
  <c r="T122" i="3"/>
  <c r="R122" i="3"/>
  <c r="P122" i="3"/>
  <c r="BI121" i="3"/>
  <c r="BH121" i="3"/>
  <c r="BG121" i="3"/>
  <c r="BE121" i="3"/>
  <c r="T121" i="3"/>
  <c r="R121" i="3"/>
  <c r="P121" i="3"/>
  <c r="F114" i="3"/>
  <c r="F112" i="3"/>
  <c r="E110" i="3"/>
  <c r="F91" i="3"/>
  <c r="F89" i="3"/>
  <c r="E87" i="3"/>
  <c r="J24" i="3"/>
  <c r="E24" i="3"/>
  <c r="J115" i="3" s="1"/>
  <c r="J23" i="3"/>
  <c r="J21" i="3"/>
  <c r="E21" i="3"/>
  <c r="J114" i="3" s="1"/>
  <c r="J20" i="3"/>
  <c r="J18" i="3"/>
  <c r="E18" i="3"/>
  <c r="F115" i="3" s="1"/>
  <c r="J17" i="3"/>
  <c r="J12" i="3"/>
  <c r="J89" i="3" s="1"/>
  <c r="E7" i="3"/>
  <c r="E108" i="3" s="1"/>
  <c r="J37" i="2"/>
  <c r="J36" i="2"/>
  <c r="AY95" i="1" s="1"/>
  <c r="J35" i="2"/>
  <c r="AX95" i="1"/>
  <c r="BI286" i="2"/>
  <c r="BH286" i="2"/>
  <c r="BG286" i="2"/>
  <c r="BE286" i="2"/>
  <c r="T286" i="2"/>
  <c r="R286" i="2"/>
  <c r="P286" i="2"/>
  <c r="BI285" i="2"/>
  <c r="BH285" i="2"/>
  <c r="BG285" i="2"/>
  <c r="BE285" i="2"/>
  <c r="T285" i="2"/>
  <c r="R285" i="2"/>
  <c r="P285" i="2"/>
  <c r="BI284" i="2"/>
  <c r="BH284" i="2"/>
  <c r="BG284" i="2"/>
  <c r="BE284" i="2"/>
  <c r="T284" i="2"/>
  <c r="R284" i="2"/>
  <c r="P284" i="2"/>
  <c r="BI283" i="2"/>
  <c r="BH283" i="2"/>
  <c r="BG283" i="2"/>
  <c r="BE283" i="2"/>
  <c r="T283" i="2"/>
  <c r="R283" i="2"/>
  <c r="P283" i="2"/>
  <c r="BI282" i="2"/>
  <c r="BH282" i="2"/>
  <c r="BG282" i="2"/>
  <c r="BE282" i="2"/>
  <c r="T282" i="2"/>
  <c r="R282" i="2"/>
  <c r="P282" i="2"/>
  <c r="BI281" i="2"/>
  <c r="BH281" i="2"/>
  <c r="BG281" i="2"/>
  <c r="BE281" i="2"/>
  <c r="T281" i="2"/>
  <c r="R281" i="2"/>
  <c r="P281" i="2"/>
  <c r="BI280" i="2"/>
  <c r="BH280" i="2"/>
  <c r="BG280" i="2"/>
  <c r="BE280" i="2"/>
  <c r="T280" i="2"/>
  <c r="R280" i="2"/>
  <c r="P280" i="2"/>
  <c r="BI279" i="2"/>
  <c r="BH279" i="2"/>
  <c r="BG279" i="2"/>
  <c r="BE279" i="2"/>
  <c r="T279" i="2"/>
  <c r="R279" i="2"/>
  <c r="P279" i="2"/>
  <c r="BI278" i="2"/>
  <c r="BH278" i="2"/>
  <c r="BG278" i="2"/>
  <c r="BE278" i="2"/>
  <c r="T278" i="2"/>
  <c r="R278" i="2"/>
  <c r="P278" i="2"/>
  <c r="BI277" i="2"/>
  <c r="BH277" i="2"/>
  <c r="BG277" i="2"/>
  <c r="BE277" i="2"/>
  <c r="T277" i="2"/>
  <c r="R277" i="2"/>
  <c r="P277" i="2"/>
  <c r="BI276" i="2"/>
  <c r="BH276" i="2"/>
  <c r="BG276" i="2"/>
  <c r="BE276" i="2"/>
  <c r="T276" i="2"/>
  <c r="R276" i="2"/>
  <c r="P276" i="2"/>
  <c r="BI275" i="2"/>
  <c r="BH275" i="2"/>
  <c r="BG275" i="2"/>
  <c r="BE275" i="2"/>
  <c r="T275" i="2"/>
  <c r="R275" i="2"/>
  <c r="P275" i="2"/>
  <c r="BI274" i="2"/>
  <c r="BH274" i="2"/>
  <c r="BG274" i="2"/>
  <c r="BE274" i="2"/>
  <c r="T274" i="2"/>
  <c r="R274" i="2"/>
  <c r="P274" i="2"/>
  <c r="BI273" i="2"/>
  <c r="BH273" i="2"/>
  <c r="BG273" i="2"/>
  <c r="BE273" i="2"/>
  <c r="T273" i="2"/>
  <c r="R273" i="2"/>
  <c r="P273" i="2"/>
  <c r="BI272" i="2"/>
  <c r="BH272" i="2"/>
  <c r="BG272" i="2"/>
  <c r="BE272" i="2"/>
  <c r="T272" i="2"/>
  <c r="R272" i="2"/>
  <c r="P272" i="2"/>
  <c r="BI271" i="2"/>
  <c r="BH271" i="2"/>
  <c r="BG271" i="2"/>
  <c r="BE271" i="2"/>
  <c r="T271" i="2"/>
  <c r="R271" i="2"/>
  <c r="P271" i="2"/>
  <c r="BI270" i="2"/>
  <c r="BH270" i="2"/>
  <c r="BG270" i="2"/>
  <c r="BE270" i="2"/>
  <c r="T270" i="2"/>
  <c r="R270" i="2"/>
  <c r="P270" i="2"/>
  <c r="BI269" i="2"/>
  <c r="BH269" i="2"/>
  <c r="BG269" i="2"/>
  <c r="BE269" i="2"/>
  <c r="T269" i="2"/>
  <c r="R269" i="2"/>
  <c r="P269" i="2"/>
  <c r="BI268" i="2"/>
  <c r="BH268" i="2"/>
  <c r="BG268" i="2"/>
  <c r="BE268" i="2"/>
  <c r="T268" i="2"/>
  <c r="R268" i="2"/>
  <c r="P268" i="2"/>
  <c r="BI266" i="2"/>
  <c r="BH266" i="2"/>
  <c r="BG266" i="2"/>
  <c r="BE266" i="2"/>
  <c r="T266" i="2"/>
  <c r="R266" i="2"/>
  <c r="P266" i="2"/>
  <c r="BI265" i="2"/>
  <c r="BH265" i="2"/>
  <c r="BG265" i="2"/>
  <c r="BE265" i="2"/>
  <c r="T265" i="2"/>
  <c r="R265" i="2"/>
  <c r="P265" i="2"/>
  <c r="BI264" i="2"/>
  <c r="BH264" i="2"/>
  <c r="BG264" i="2"/>
  <c r="BE264" i="2"/>
  <c r="T264" i="2"/>
  <c r="R264" i="2"/>
  <c r="P264" i="2"/>
  <c r="BI263" i="2"/>
  <c r="BH263" i="2"/>
  <c r="BG263" i="2"/>
  <c r="BE263" i="2"/>
  <c r="T263" i="2"/>
  <c r="R263" i="2"/>
  <c r="P263" i="2"/>
  <c r="BI262" i="2"/>
  <c r="BH262" i="2"/>
  <c r="BG262" i="2"/>
  <c r="BE262" i="2"/>
  <c r="T262" i="2"/>
  <c r="R262" i="2"/>
  <c r="P262" i="2"/>
  <c r="BI261" i="2"/>
  <c r="BH261" i="2"/>
  <c r="BG261" i="2"/>
  <c r="BE261" i="2"/>
  <c r="T261" i="2"/>
  <c r="R261" i="2"/>
  <c r="P261" i="2"/>
  <c r="BI260" i="2"/>
  <c r="BH260" i="2"/>
  <c r="BG260" i="2"/>
  <c r="BE260" i="2"/>
  <c r="T260" i="2"/>
  <c r="R260" i="2"/>
  <c r="P260" i="2"/>
  <c r="BI259" i="2"/>
  <c r="BH259" i="2"/>
  <c r="BG259" i="2"/>
  <c r="BE259" i="2"/>
  <c r="T259" i="2"/>
  <c r="R259" i="2"/>
  <c r="P259" i="2"/>
  <c r="BI258" i="2"/>
  <c r="BH258" i="2"/>
  <c r="BG258" i="2"/>
  <c r="BE258" i="2"/>
  <c r="T258" i="2"/>
  <c r="R258" i="2"/>
  <c r="P258" i="2"/>
  <c r="BI257" i="2"/>
  <c r="BH257" i="2"/>
  <c r="BG257" i="2"/>
  <c r="BE257" i="2"/>
  <c r="T257" i="2"/>
  <c r="R257" i="2"/>
  <c r="P257" i="2"/>
  <c r="BI256" i="2"/>
  <c r="BH256" i="2"/>
  <c r="BG256" i="2"/>
  <c r="BE256" i="2"/>
  <c r="T256" i="2"/>
  <c r="R256" i="2"/>
  <c r="P256" i="2"/>
  <c r="BI255" i="2"/>
  <c r="BH255" i="2"/>
  <c r="BG255" i="2"/>
  <c r="BE255" i="2"/>
  <c r="T255" i="2"/>
  <c r="R255" i="2"/>
  <c r="P255" i="2"/>
  <c r="BI254" i="2"/>
  <c r="BH254" i="2"/>
  <c r="BG254" i="2"/>
  <c r="BE254" i="2"/>
  <c r="T254" i="2"/>
  <c r="R254" i="2"/>
  <c r="P254" i="2"/>
  <c r="BI253" i="2"/>
  <c r="BH253" i="2"/>
  <c r="BG253" i="2"/>
  <c r="BE253" i="2"/>
  <c r="T253" i="2"/>
  <c r="R253" i="2"/>
  <c r="P253" i="2"/>
  <c r="BI252" i="2"/>
  <c r="BH252" i="2"/>
  <c r="BG252" i="2"/>
  <c r="BE252" i="2"/>
  <c r="T252" i="2"/>
  <c r="R252" i="2"/>
  <c r="P252" i="2"/>
  <c r="BI251" i="2"/>
  <c r="BH251" i="2"/>
  <c r="BG251" i="2"/>
  <c r="BE251" i="2"/>
  <c r="T251" i="2"/>
  <c r="R251" i="2"/>
  <c r="P251" i="2"/>
  <c r="BI250" i="2"/>
  <c r="BH250" i="2"/>
  <c r="BG250" i="2"/>
  <c r="BE250" i="2"/>
  <c r="T250" i="2"/>
  <c r="R250" i="2"/>
  <c r="P250" i="2"/>
  <c r="BI249" i="2"/>
  <c r="BH249" i="2"/>
  <c r="BG249" i="2"/>
  <c r="BE249" i="2"/>
  <c r="T249" i="2"/>
  <c r="R249" i="2"/>
  <c r="P249" i="2"/>
  <c r="BI248" i="2"/>
  <c r="BH248" i="2"/>
  <c r="BG248" i="2"/>
  <c r="BE248" i="2"/>
  <c r="T248" i="2"/>
  <c r="R248" i="2"/>
  <c r="P248" i="2"/>
  <c r="BI247" i="2"/>
  <c r="BH247" i="2"/>
  <c r="BG247" i="2"/>
  <c r="BE247" i="2"/>
  <c r="T247" i="2"/>
  <c r="R247" i="2"/>
  <c r="P247" i="2"/>
  <c r="BI246" i="2"/>
  <c r="BH246" i="2"/>
  <c r="BG246" i="2"/>
  <c r="BE246" i="2"/>
  <c r="T246" i="2"/>
  <c r="R246" i="2"/>
  <c r="P246" i="2"/>
  <c r="BI245" i="2"/>
  <c r="BH245" i="2"/>
  <c r="BG245" i="2"/>
  <c r="BE245" i="2"/>
  <c r="T245" i="2"/>
  <c r="R245" i="2"/>
  <c r="P245" i="2"/>
  <c r="BI244" i="2"/>
  <c r="BH244" i="2"/>
  <c r="BG244" i="2"/>
  <c r="BE244" i="2"/>
  <c r="T244" i="2"/>
  <c r="R244" i="2"/>
  <c r="P244" i="2"/>
  <c r="BI243" i="2"/>
  <c r="BH243" i="2"/>
  <c r="BG243" i="2"/>
  <c r="BE243" i="2"/>
  <c r="T243" i="2"/>
  <c r="R243" i="2"/>
  <c r="P243" i="2"/>
  <c r="BI242" i="2"/>
  <c r="BH242" i="2"/>
  <c r="BG242" i="2"/>
  <c r="BE242" i="2"/>
  <c r="T242" i="2"/>
  <c r="R242" i="2"/>
  <c r="P242" i="2"/>
  <c r="BI241" i="2"/>
  <c r="BH241" i="2"/>
  <c r="BG241" i="2"/>
  <c r="BE241" i="2"/>
  <c r="T241" i="2"/>
  <c r="R241" i="2"/>
  <c r="P241" i="2"/>
  <c r="BI240" i="2"/>
  <c r="BH240" i="2"/>
  <c r="BG240" i="2"/>
  <c r="BE240" i="2"/>
  <c r="T240" i="2"/>
  <c r="R240" i="2"/>
  <c r="P240" i="2"/>
  <c r="BI239" i="2"/>
  <c r="BH239" i="2"/>
  <c r="BG239" i="2"/>
  <c r="BE239" i="2"/>
  <c r="T239" i="2"/>
  <c r="R239" i="2"/>
  <c r="P239" i="2"/>
  <c r="BI238" i="2"/>
  <c r="BH238" i="2"/>
  <c r="BG238" i="2"/>
  <c r="BE238" i="2"/>
  <c r="T238" i="2"/>
  <c r="R238" i="2"/>
  <c r="P238" i="2"/>
  <c r="BI237" i="2"/>
  <c r="BH237" i="2"/>
  <c r="BG237" i="2"/>
  <c r="BE237" i="2"/>
  <c r="T237" i="2"/>
  <c r="R237" i="2"/>
  <c r="P237" i="2"/>
  <c r="BI236" i="2"/>
  <c r="BH236" i="2"/>
  <c r="BG236" i="2"/>
  <c r="BE236" i="2"/>
  <c r="T236" i="2"/>
  <c r="R236" i="2"/>
  <c r="P236" i="2"/>
  <c r="BI235" i="2"/>
  <c r="BH235" i="2"/>
  <c r="BG235" i="2"/>
  <c r="BE235" i="2"/>
  <c r="T235" i="2"/>
  <c r="R235" i="2"/>
  <c r="P235" i="2"/>
  <c r="BI233" i="2"/>
  <c r="BH233" i="2"/>
  <c r="BG233" i="2"/>
  <c r="BE233" i="2"/>
  <c r="T233" i="2"/>
  <c r="R233" i="2"/>
  <c r="P233" i="2"/>
  <c r="BI230" i="2"/>
  <c r="BH230" i="2"/>
  <c r="BG230" i="2"/>
  <c r="BE230" i="2"/>
  <c r="T230" i="2"/>
  <c r="R230" i="2"/>
  <c r="P230" i="2"/>
  <c r="BI229" i="2"/>
  <c r="BH229" i="2"/>
  <c r="BG229" i="2"/>
  <c r="BE229" i="2"/>
  <c r="T229" i="2"/>
  <c r="R229" i="2"/>
  <c r="P229" i="2"/>
  <c r="BI227" i="2"/>
  <c r="BH227" i="2"/>
  <c r="BG227" i="2"/>
  <c r="BE227" i="2"/>
  <c r="T227" i="2"/>
  <c r="T226" i="2"/>
  <c r="R227" i="2"/>
  <c r="R226" i="2" s="1"/>
  <c r="P227" i="2"/>
  <c r="P226" i="2"/>
  <c r="BI225" i="2"/>
  <c r="BH225" i="2"/>
  <c r="BG225" i="2"/>
  <c r="BE225" i="2"/>
  <c r="T225" i="2"/>
  <c r="R225" i="2"/>
  <c r="P225" i="2"/>
  <c r="BI224" i="2"/>
  <c r="BH224" i="2"/>
  <c r="BG224" i="2"/>
  <c r="BE224" i="2"/>
  <c r="T224" i="2"/>
  <c r="R224" i="2"/>
  <c r="P224" i="2"/>
  <c r="BI223" i="2"/>
  <c r="BH223" i="2"/>
  <c r="BG223" i="2"/>
  <c r="BE223" i="2"/>
  <c r="T223" i="2"/>
  <c r="R223" i="2"/>
  <c r="P223" i="2"/>
  <c r="BI222" i="2"/>
  <c r="BH222" i="2"/>
  <c r="BG222" i="2"/>
  <c r="BE222" i="2"/>
  <c r="T222" i="2"/>
  <c r="R222" i="2"/>
  <c r="P222" i="2"/>
  <c r="BI221" i="2"/>
  <c r="BH221" i="2"/>
  <c r="BG221" i="2"/>
  <c r="BE221" i="2"/>
  <c r="T221" i="2"/>
  <c r="R221" i="2"/>
  <c r="P221" i="2"/>
  <c r="BI220" i="2"/>
  <c r="BH220" i="2"/>
  <c r="BG220" i="2"/>
  <c r="BE220" i="2"/>
  <c r="T220" i="2"/>
  <c r="R220" i="2"/>
  <c r="P220" i="2"/>
  <c r="BI219" i="2"/>
  <c r="BH219" i="2"/>
  <c r="BG219" i="2"/>
  <c r="BE219" i="2"/>
  <c r="T219" i="2"/>
  <c r="R219" i="2"/>
  <c r="P219" i="2"/>
  <c r="BI218" i="2"/>
  <c r="BH218" i="2"/>
  <c r="BG218" i="2"/>
  <c r="BE218" i="2"/>
  <c r="T218" i="2"/>
  <c r="R218" i="2"/>
  <c r="P218" i="2"/>
  <c r="BI217" i="2"/>
  <c r="BH217" i="2"/>
  <c r="BG217" i="2"/>
  <c r="BE217" i="2"/>
  <c r="T217" i="2"/>
  <c r="R217" i="2"/>
  <c r="P217" i="2"/>
  <c r="BI216" i="2"/>
  <c r="BH216" i="2"/>
  <c r="BG216" i="2"/>
  <c r="BE216" i="2"/>
  <c r="T216" i="2"/>
  <c r="R216" i="2"/>
  <c r="P216" i="2"/>
  <c r="BI215" i="2"/>
  <c r="BH215" i="2"/>
  <c r="BG215" i="2"/>
  <c r="BE215" i="2"/>
  <c r="T215" i="2"/>
  <c r="R215" i="2"/>
  <c r="P215" i="2"/>
  <c r="BI214" i="2"/>
  <c r="BH214" i="2"/>
  <c r="BG214" i="2"/>
  <c r="BE214" i="2"/>
  <c r="T214" i="2"/>
  <c r="R214" i="2"/>
  <c r="P214" i="2"/>
  <c r="BI212" i="2"/>
  <c r="BH212" i="2"/>
  <c r="BG212" i="2"/>
  <c r="BE212" i="2"/>
  <c r="T212" i="2"/>
  <c r="R212" i="2"/>
  <c r="P212" i="2"/>
  <c r="BI211" i="2"/>
  <c r="BH211" i="2"/>
  <c r="BG211" i="2"/>
  <c r="BE211" i="2"/>
  <c r="T211" i="2"/>
  <c r="R211" i="2"/>
  <c r="P211" i="2"/>
  <c r="BI210" i="2"/>
  <c r="BH210" i="2"/>
  <c r="BG210" i="2"/>
  <c r="BE210" i="2"/>
  <c r="T210" i="2"/>
  <c r="R210" i="2"/>
  <c r="P210" i="2"/>
  <c r="BI209" i="2"/>
  <c r="BH209" i="2"/>
  <c r="BG209" i="2"/>
  <c r="BE209" i="2"/>
  <c r="T209" i="2"/>
  <c r="R209" i="2"/>
  <c r="P209" i="2"/>
  <c r="BI208" i="2"/>
  <c r="BH208" i="2"/>
  <c r="BG208" i="2"/>
  <c r="BE208" i="2"/>
  <c r="T208" i="2"/>
  <c r="R208" i="2"/>
  <c r="P208" i="2"/>
  <c r="BI207" i="2"/>
  <c r="BH207" i="2"/>
  <c r="BG207" i="2"/>
  <c r="BE207" i="2"/>
  <c r="T207" i="2"/>
  <c r="R207" i="2"/>
  <c r="P207" i="2"/>
  <c r="BI206" i="2"/>
  <c r="BH206" i="2"/>
  <c r="BG206" i="2"/>
  <c r="BE206" i="2"/>
  <c r="T206" i="2"/>
  <c r="R206" i="2"/>
  <c r="P206" i="2"/>
  <c r="BI205" i="2"/>
  <c r="BH205" i="2"/>
  <c r="BG205" i="2"/>
  <c r="BE205" i="2"/>
  <c r="T205" i="2"/>
  <c r="R205" i="2"/>
  <c r="P205" i="2"/>
  <c r="BI204" i="2"/>
  <c r="BH204" i="2"/>
  <c r="BG204" i="2"/>
  <c r="BE204" i="2"/>
  <c r="T204" i="2"/>
  <c r="R204" i="2"/>
  <c r="P204" i="2"/>
  <c r="BI202" i="2"/>
  <c r="BH202" i="2"/>
  <c r="BG202" i="2"/>
  <c r="BE202" i="2"/>
  <c r="T202" i="2"/>
  <c r="R202" i="2"/>
  <c r="P202" i="2"/>
  <c r="BI201" i="2"/>
  <c r="BH201" i="2"/>
  <c r="BG201" i="2"/>
  <c r="BE201" i="2"/>
  <c r="T201" i="2"/>
  <c r="R201" i="2"/>
  <c r="P201" i="2"/>
  <c r="BI200" i="2"/>
  <c r="BH200" i="2"/>
  <c r="BG200" i="2"/>
  <c r="BE200" i="2"/>
  <c r="T200" i="2"/>
  <c r="R200" i="2"/>
  <c r="P200" i="2"/>
  <c r="BI199" i="2"/>
  <c r="BH199" i="2"/>
  <c r="BG199" i="2"/>
  <c r="BE199" i="2"/>
  <c r="T199" i="2"/>
  <c r="R199" i="2"/>
  <c r="P199" i="2"/>
  <c r="BI198" i="2"/>
  <c r="BH198" i="2"/>
  <c r="BG198" i="2"/>
  <c r="BE198" i="2"/>
  <c r="T198" i="2"/>
  <c r="R198" i="2"/>
  <c r="P198" i="2"/>
  <c r="BI197" i="2"/>
  <c r="BH197" i="2"/>
  <c r="BG197" i="2"/>
  <c r="BE197" i="2"/>
  <c r="T197" i="2"/>
  <c r="R197" i="2"/>
  <c r="P197" i="2"/>
  <c r="BI196" i="2"/>
  <c r="BH196" i="2"/>
  <c r="BG196" i="2"/>
  <c r="BE196" i="2"/>
  <c r="T196" i="2"/>
  <c r="R196" i="2"/>
  <c r="P196" i="2"/>
  <c r="BI195" i="2"/>
  <c r="BH195" i="2"/>
  <c r="BG195" i="2"/>
  <c r="BE195" i="2"/>
  <c r="T195" i="2"/>
  <c r="R195" i="2"/>
  <c r="P195" i="2"/>
  <c r="BI194" i="2"/>
  <c r="BH194" i="2"/>
  <c r="BG194" i="2"/>
  <c r="BE194" i="2"/>
  <c r="T194" i="2"/>
  <c r="R194" i="2"/>
  <c r="P194" i="2"/>
  <c r="BI193" i="2"/>
  <c r="BH193" i="2"/>
  <c r="BG193" i="2"/>
  <c r="BE193" i="2"/>
  <c r="T193" i="2"/>
  <c r="R193" i="2"/>
  <c r="P193" i="2"/>
  <c r="BI191" i="2"/>
  <c r="BH191" i="2"/>
  <c r="BG191" i="2"/>
  <c r="BE191" i="2"/>
  <c r="T191" i="2"/>
  <c r="R191" i="2"/>
  <c r="P191" i="2"/>
  <c r="BI190" i="2"/>
  <c r="BH190" i="2"/>
  <c r="BG190" i="2"/>
  <c r="BE190" i="2"/>
  <c r="T190" i="2"/>
  <c r="R190" i="2"/>
  <c r="P190" i="2"/>
  <c r="BI189" i="2"/>
  <c r="BH189" i="2"/>
  <c r="BG189" i="2"/>
  <c r="BE189" i="2"/>
  <c r="T189" i="2"/>
  <c r="R189" i="2"/>
  <c r="P189" i="2"/>
  <c r="BI188" i="2"/>
  <c r="BH188" i="2"/>
  <c r="BG188" i="2"/>
  <c r="BE188" i="2"/>
  <c r="T188" i="2"/>
  <c r="R188" i="2"/>
  <c r="P188" i="2"/>
  <c r="BI187" i="2"/>
  <c r="BH187" i="2"/>
  <c r="BG187" i="2"/>
  <c r="BE187" i="2"/>
  <c r="T187" i="2"/>
  <c r="R187" i="2"/>
  <c r="P187" i="2"/>
  <c r="BI186" i="2"/>
  <c r="BH186" i="2"/>
  <c r="BG186" i="2"/>
  <c r="BE186" i="2"/>
  <c r="T186" i="2"/>
  <c r="R186" i="2"/>
  <c r="P186" i="2"/>
  <c r="BI184" i="2"/>
  <c r="BH184" i="2"/>
  <c r="BG184" i="2"/>
  <c r="BE184" i="2"/>
  <c r="T184" i="2"/>
  <c r="R184" i="2"/>
  <c r="P184" i="2"/>
  <c r="BI183" i="2"/>
  <c r="BH183" i="2"/>
  <c r="BG183" i="2"/>
  <c r="BE183" i="2"/>
  <c r="T183" i="2"/>
  <c r="R183" i="2"/>
  <c r="P183" i="2"/>
  <c r="BI182" i="2"/>
  <c r="BH182" i="2"/>
  <c r="BG182" i="2"/>
  <c r="BE182" i="2"/>
  <c r="T182" i="2"/>
  <c r="R182" i="2"/>
  <c r="P182" i="2"/>
  <c r="BI180" i="2"/>
  <c r="BH180" i="2"/>
  <c r="BG180" i="2"/>
  <c r="BE180" i="2"/>
  <c r="T180" i="2"/>
  <c r="R180" i="2"/>
  <c r="P180" i="2"/>
  <c r="BI179" i="2"/>
  <c r="BH179" i="2"/>
  <c r="BG179" i="2"/>
  <c r="BE179" i="2"/>
  <c r="T179" i="2"/>
  <c r="R179" i="2"/>
  <c r="P179" i="2"/>
  <c r="BI178" i="2"/>
  <c r="BH178" i="2"/>
  <c r="BG178" i="2"/>
  <c r="BE178" i="2"/>
  <c r="T178" i="2"/>
  <c r="R178" i="2"/>
  <c r="P178" i="2"/>
  <c r="BI177" i="2"/>
  <c r="BH177" i="2"/>
  <c r="BG177" i="2"/>
  <c r="BE177" i="2"/>
  <c r="T177" i="2"/>
  <c r="R177" i="2"/>
  <c r="P177" i="2"/>
  <c r="BI176" i="2"/>
  <c r="BH176" i="2"/>
  <c r="BG176" i="2"/>
  <c r="BE176" i="2"/>
  <c r="T176" i="2"/>
  <c r="R176" i="2"/>
  <c r="P176" i="2"/>
  <c r="BI175" i="2"/>
  <c r="BH175" i="2"/>
  <c r="BG175" i="2"/>
  <c r="BE175" i="2"/>
  <c r="T175" i="2"/>
  <c r="R175" i="2"/>
  <c r="P175" i="2"/>
  <c r="BI174" i="2"/>
  <c r="BH174" i="2"/>
  <c r="BG174" i="2"/>
  <c r="BE174" i="2"/>
  <c r="T174" i="2"/>
  <c r="R174" i="2"/>
  <c r="P174" i="2"/>
  <c r="BI173" i="2"/>
  <c r="BH173" i="2"/>
  <c r="BG173" i="2"/>
  <c r="BE173" i="2"/>
  <c r="T173" i="2"/>
  <c r="R173" i="2"/>
  <c r="P173" i="2"/>
  <c r="BI172" i="2"/>
  <c r="BH172" i="2"/>
  <c r="BG172" i="2"/>
  <c r="BE172" i="2"/>
  <c r="T172" i="2"/>
  <c r="R172" i="2"/>
  <c r="P172" i="2"/>
  <c r="BI171" i="2"/>
  <c r="BH171" i="2"/>
  <c r="BG171" i="2"/>
  <c r="BE171" i="2"/>
  <c r="T171" i="2"/>
  <c r="R171" i="2"/>
  <c r="P171" i="2"/>
  <c r="BI170" i="2"/>
  <c r="BH170" i="2"/>
  <c r="BG170" i="2"/>
  <c r="BE170" i="2"/>
  <c r="T170" i="2"/>
  <c r="R170" i="2"/>
  <c r="P170" i="2"/>
  <c r="BI169" i="2"/>
  <c r="BH169" i="2"/>
  <c r="BG169" i="2"/>
  <c r="BE169" i="2"/>
  <c r="T169" i="2"/>
  <c r="R169" i="2"/>
  <c r="P169" i="2"/>
  <c r="BI168" i="2"/>
  <c r="BH168" i="2"/>
  <c r="BG168" i="2"/>
  <c r="BE168" i="2"/>
  <c r="T168" i="2"/>
  <c r="R168" i="2"/>
  <c r="P168" i="2"/>
  <c r="BI167" i="2"/>
  <c r="BH167" i="2"/>
  <c r="BG167" i="2"/>
  <c r="BE167" i="2"/>
  <c r="T167" i="2"/>
  <c r="R167" i="2"/>
  <c r="P167" i="2"/>
  <c r="BI166" i="2"/>
  <c r="BH166" i="2"/>
  <c r="BG166" i="2"/>
  <c r="BE166" i="2"/>
  <c r="T166" i="2"/>
  <c r="R166" i="2"/>
  <c r="P166" i="2"/>
  <c r="BI165" i="2"/>
  <c r="BH165" i="2"/>
  <c r="BG165" i="2"/>
  <c r="BE165" i="2"/>
  <c r="T165" i="2"/>
  <c r="R165" i="2"/>
  <c r="P165" i="2"/>
  <c r="BI164" i="2"/>
  <c r="BH164" i="2"/>
  <c r="BG164" i="2"/>
  <c r="BE164" i="2"/>
  <c r="T164" i="2"/>
  <c r="R164" i="2"/>
  <c r="P164" i="2"/>
  <c r="BI161" i="2"/>
  <c r="BH161" i="2"/>
  <c r="BG161" i="2"/>
  <c r="BE161" i="2"/>
  <c r="T161" i="2"/>
  <c r="T160" i="2" s="1"/>
  <c r="R161" i="2"/>
  <c r="R160" i="2" s="1"/>
  <c r="P161" i="2"/>
  <c r="P160" i="2" s="1"/>
  <c r="BI159" i="2"/>
  <c r="BH159" i="2"/>
  <c r="BG159" i="2"/>
  <c r="BE159" i="2"/>
  <c r="T159" i="2"/>
  <c r="R159" i="2"/>
  <c r="P159" i="2"/>
  <c r="BI158" i="2"/>
  <c r="BH158" i="2"/>
  <c r="BG158" i="2"/>
  <c r="BE158" i="2"/>
  <c r="T158" i="2"/>
  <c r="R158" i="2"/>
  <c r="P158" i="2"/>
  <c r="BI157" i="2"/>
  <c r="BH157" i="2"/>
  <c r="BG157" i="2"/>
  <c r="BE157" i="2"/>
  <c r="T157" i="2"/>
  <c r="R157" i="2"/>
  <c r="P157" i="2"/>
  <c r="BI156" i="2"/>
  <c r="BH156" i="2"/>
  <c r="BG156" i="2"/>
  <c r="BE156" i="2"/>
  <c r="T156" i="2"/>
  <c r="R156" i="2"/>
  <c r="P156" i="2"/>
  <c r="BI155" i="2"/>
  <c r="BH155" i="2"/>
  <c r="BG155" i="2"/>
  <c r="BE155" i="2"/>
  <c r="T155" i="2"/>
  <c r="R155" i="2"/>
  <c r="P155" i="2"/>
  <c r="BI154" i="2"/>
  <c r="BH154" i="2"/>
  <c r="BG154" i="2"/>
  <c r="BE154" i="2"/>
  <c r="T154" i="2"/>
  <c r="R154" i="2"/>
  <c r="P154" i="2"/>
  <c r="BI153" i="2"/>
  <c r="BH153" i="2"/>
  <c r="BG153" i="2"/>
  <c r="BE153" i="2"/>
  <c r="T153" i="2"/>
  <c r="R153" i="2"/>
  <c r="P153" i="2"/>
  <c r="BI152" i="2"/>
  <c r="BH152" i="2"/>
  <c r="BG152" i="2"/>
  <c r="BE152" i="2"/>
  <c r="T152" i="2"/>
  <c r="R152" i="2"/>
  <c r="P152" i="2"/>
  <c r="BI151" i="2"/>
  <c r="BH151" i="2"/>
  <c r="BG151" i="2"/>
  <c r="BE151" i="2"/>
  <c r="T151" i="2"/>
  <c r="R151" i="2"/>
  <c r="P151" i="2"/>
  <c r="BI150" i="2"/>
  <c r="BH150" i="2"/>
  <c r="BG150" i="2"/>
  <c r="BE150" i="2"/>
  <c r="T150" i="2"/>
  <c r="R150" i="2"/>
  <c r="P150" i="2"/>
  <c r="BI149" i="2"/>
  <c r="BH149" i="2"/>
  <c r="BG149" i="2"/>
  <c r="BE149" i="2"/>
  <c r="T149" i="2"/>
  <c r="R149" i="2"/>
  <c r="P149" i="2"/>
  <c r="BI148" i="2"/>
  <c r="BH148" i="2"/>
  <c r="BG148" i="2"/>
  <c r="BE148" i="2"/>
  <c r="T148" i="2"/>
  <c r="R148" i="2"/>
  <c r="P148" i="2"/>
  <c r="BI147" i="2"/>
  <c r="BH147" i="2"/>
  <c r="BG147" i="2"/>
  <c r="BE147" i="2"/>
  <c r="T147" i="2"/>
  <c r="R147" i="2"/>
  <c r="P147" i="2"/>
  <c r="BI146" i="2"/>
  <c r="BH146" i="2"/>
  <c r="BG146" i="2"/>
  <c r="BE146" i="2"/>
  <c r="T146" i="2"/>
  <c r="R146" i="2"/>
  <c r="P146" i="2"/>
  <c r="BI145" i="2"/>
  <c r="BH145" i="2"/>
  <c r="BG145" i="2"/>
  <c r="BE145" i="2"/>
  <c r="T145" i="2"/>
  <c r="R145" i="2"/>
  <c r="P145" i="2"/>
  <c r="BI144" i="2"/>
  <c r="BH144" i="2"/>
  <c r="BG144" i="2"/>
  <c r="BE144" i="2"/>
  <c r="T144" i="2"/>
  <c r="R144" i="2"/>
  <c r="P144" i="2"/>
  <c r="BI143" i="2"/>
  <c r="BH143" i="2"/>
  <c r="BG143" i="2"/>
  <c r="BE143" i="2"/>
  <c r="T143" i="2"/>
  <c r="R143" i="2"/>
  <c r="P143" i="2"/>
  <c r="BI141" i="2"/>
  <c r="BH141" i="2"/>
  <c r="BG141" i="2"/>
  <c r="BE141" i="2"/>
  <c r="T141" i="2"/>
  <c r="R141" i="2"/>
  <c r="P141" i="2"/>
  <c r="BI140" i="2"/>
  <c r="BH140" i="2"/>
  <c r="BG140" i="2"/>
  <c r="BE140" i="2"/>
  <c r="T140" i="2"/>
  <c r="R140" i="2"/>
  <c r="P140" i="2"/>
  <c r="BI139" i="2"/>
  <c r="BH139" i="2"/>
  <c r="BG139" i="2"/>
  <c r="BE139" i="2"/>
  <c r="T139" i="2"/>
  <c r="R139" i="2"/>
  <c r="P139" i="2"/>
  <c r="BI138" i="2"/>
  <c r="BH138" i="2"/>
  <c r="BG138" i="2"/>
  <c r="BE138" i="2"/>
  <c r="T138" i="2"/>
  <c r="R138" i="2"/>
  <c r="P138" i="2"/>
  <c r="BI137" i="2"/>
  <c r="BH137" i="2"/>
  <c r="BG137" i="2"/>
  <c r="BE137" i="2"/>
  <c r="T137" i="2"/>
  <c r="R137" i="2"/>
  <c r="P137" i="2"/>
  <c r="BI136" i="2"/>
  <c r="BH136" i="2"/>
  <c r="BG136" i="2"/>
  <c r="BE136" i="2"/>
  <c r="T136" i="2"/>
  <c r="R136" i="2"/>
  <c r="P136" i="2"/>
  <c r="F129" i="2"/>
  <c r="F127" i="2"/>
  <c r="E125" i="2"/>
  <c r="F91" i="2"/>
  <c r="F89" i="2"/>
  <c r="E87" i="2"/>
  <c r="J24" i="2"/>
  <c r="E24" i="2"/>
  <c r="J130" i="2" s="1"/>
  <c r="J23" i="2"/>
  <c r="J21" i="2"/>
  <c r="E21" i="2"/>
  <c r="J129" i="2" s="1"/>
  <c r="J20" i="2"/>
  <c r="J18" i="2"/>
  <c r="E18" i="2"/>
  <c r="F92" i="2" s="1"/>
  <c r="J17" i="2"/>
  <c r="J12" i="2"/>
  <c r="J89" i="2" s="1"/>
  <c r="E7" i="2"/>
  <c r="E123" i="2"/>
  <c r="L90" i="1"/>
  <c r="AM90" i="1"/>
  <c r="AM89" i="1"/>
  <c r="L89" i="1"/>
  <c r="AM87" i="1"/>
  <c r="L87" i="1"/>
  <c r="L85" i="1"/>
  <c r="L84" i="1"/>
  <c r="J204" i="2"/>
  <c r="BK186" i="2"/>
  <c r="J283" i="2"/>
  <c r="BK280" i="2"/>
  <c r="J221" i="2"/>
  <c r="J285" i="2"/>
  <c r="J244" i="2"/>
  <c r="J200" i="2"/>
  <c r="BK191" i="2"/>
  <c r="J136" i="2"/>
  <c r="J219" i="2"/>
  <c r="J199" i="2"/>
  <c r="J146" i="2"/>
  <c r="BK206" i="2"/>
  <c r="BK171" i="2"/>
  <c r="BK276" i="2"/>
  <c r="J208" i="2"/>
  <c r="J178" i="2"/>
  <c r="J149" i="2"/>
  <c r="BK246" i="2"/>
  <c r="J246" i="2"/>
  <c r="BK178" i="2"/>
  <c r="J158" i="2"/>
  <c r="J152" i="2"/>
  <c r="AS94" i="1"/>
  <c r="BK126" i="3"/>
  <c r="BK195" i="2"/>
  <c r="J279" i="2"/>
  <c r="BK284" i="2"/>
  <c r="BK239" i="2"/>
  <c r="J171" i="2"/>
  <c r="BK264" i="2"/>
  <c r="J223" i="2"/>
  <c r="J177" i="2"/>
  <c r="BK281" i="2"/>
  <c r="J233" i="2"/>
  <c r="BK143" i="2"/>
  <c r="BK208" i="2"/>
  <c r="BK136" i="2"/>
  <c r="BK182" i="2"/>
  <c r="BK266" i="2"/>
  <c r="BK210" i="2"/>
  <c r="BK184" i="2"/>
  <c r="BK152" i="2"/>
  <c r="BK240" i="2"/>
  <c r="BK225" i="2"/>
  <c r="BK170" i="2"/>
  <c r="J239" i="2"/>
  <c r="BK179" i="2"/>
  <c r="F35" i="3"/>
  <c r="J196" i="2"/>
  <c r="J280" i="2"/>
  <c r="BK243" i="2"/>
  <c r="J214" i="2"/>
  <c r="J170" i="2"/>
  <c r="BK265" i="2"/>
  <c r="J211" i="2"/>
  <c r="J144" i="2"/>
  <c r="J209" i="2"/>
  <c r="J252" i="2"/>
  <c r="J153" i="2"/>
  <c r="BK261" i="2"/>
  <c r="BK199" i="2"/>
  <c r="BK285" i="2"/>
  <c r="BK161" i="2"/>
  <c r="J277" i="2"/>
  <c r="BK147" i="2"/>
  <c r="J247" i="2"/>
  <c r="J179" i="2"/>
  <c r="J258" i="2"/>
  <c r="J193" i="2"/>
  <c r="J270" i="2"/>
  <c r="J229" i="2"/>
  <c r="J262" i="2"/>
  <c r="J159" i="2"/>
  <c r="BK207" i="2"/>
  <c r="J275" i="2"/>
  <c r="J187" i="2"/>
  <c r="J140" i="2"/>
  <c r="BK278" i="2"/>
  <c r="J268" i="2"/>
  <c r="BK220" i="2"/>
  <c r="BK286" i="2"/>
  <c r="J259" i="2"/>
  <c r="BK238" i="2"/>
  <c r="BK172" i="2"/>
  <c r="BK275" i="2"/>
  <c r="BK252" i="2"/>
  <c r="J230" i="2"/>
  <c r="J216" i="2"/>
  <c r="BK174" i="2"/>
  <c r="J156" i="2"/>
  <c r="J260" i="2"/>
  <c r="BK242" i="2"/>
  <c r="J183" i="2"/>
  <c r="J271" i="2"/>
  <c r="J202" i="2"/>
  <c r="J147" i="2"/>
  <c r="J218" i="2"/>
  <c r="J173" i="2"/>
  <c r="BK150" i="2"/>
  <c r="J206" i="2"/>
  <c r="BK175" i="2"/>
  <c r="BK257" i="2"/>
  <c r="BK274" i="2"/>
  <c r="J236" i="2"/>
  <c r="J201" i="2"/>
  <c r="BK158" i="2"/>
  <c r="J284" i="2"/>
  <c r="BK262" i="2"/>
  <c r="BK148" i="2"/>
  <c r="J282" i="2"/>
  <c r="BK248" i="2"/>
  <c r="BK227" i="2"/>
  <c r="J182" i="2"/>
  <c r="J165" i="2"/>
  <c r="BK255" i="2"/>
  <c r="BK233" i="2"/>
  <c r="BK209" i="2"/>
  <c r="BK173" i="2"/>
  <c r="BK273" i="2"/>
  <c r="BK253" i="2"/>
  <c r="J198" i="2"/>
  <c r="BK155" i="2"/>
  <c r="BK222" i="2"/>
  <c r="BK169" i="2"/>
  <c r="J249" i="2"/>
  <c r="BK189" i="2"/>
  <c r="J161" i="2"/>
  <c r="J265" i="2"/>
  <c r="J212" i="2"/>
  <c r="J169" i="2"/>
  <c r="J273" i="2"/>
  <c r="BK235" i="2"/>
  <c r="BK251" i="2"/>
  <c r="BK176" i="2"/>
  <c r="BK156" i="2"/>
  <c r="BK268" i="2"/>
  <c r="BK229" i="2"/>
  <c r="J125" i="3"/>
  <c r="BK124" i="3"/>
  <c r="J124" i="3"/>
  <c r="BK196" i="2"/>
  <c r="J168" i="2"/>
  <c r="J276" i="2"/>
  <c r="J243" i="2"/>
  <c r="J143" i="2"/>
  <c r="J241" i="2"/>
  <c r="BK194" i="2"/>
  <c r="J167" i="2"/>
  <c r="J263" i="2"/>
  <c r="BK237" i="2"/>
  <c r="BK187" i="2"/>
  <c r="BK157" i="2"/>
  <c r="J251" i="2"/>
  <c r="J237" i="2"/>
  <c r="BK164" i="2"/>
  <c r="J261" i="2"/>
  <c r="J172" i="2"/>
  <c r="BK247" i="2"/>
  <c r="J174" i="2"/>
  <c r="BK146" i="2"/>
  <c r="BK216" i="2"/>
  <c r="BK198" i="2"/>
  <c r="BK153" i="2"/>
  <c r="BK144" i="2"/>
  <c r="J254" i="2"/>
  <c r="BK241" i="2"/>
  <c r="BK177" i="2"/>
  <c r="BK141" i="2"/>
  <c r="BK245" i="2"/>
  <c r="BK221" i="2"/>
  <c r="BK122" i="3"/>
  <c r="BK200" i="2"/>
  <c r="BK165" i="2"/>
  <c r="BK282" i="2"/>
  <c r="J278" i="2"/>
  <c r="J207" i="2"/>
  <c r="BK270" i="2"/>
  <c r="J220" i="2"/>
  <c r="BK277" i="2"/>
  <c r="BK254" i="2"/>
  <c r="J227" i="2"/>
  <c r="J175" i="2"/>
  <c r="J150" i="2"/>
  <c r="BK250" i="2"/>
  <c r="BK190" i="2"/>
  <c r="J138" i="2"/>
  <c r="BK211" i="2"/>
  <c r="J190" i="2"/>
  <c r="BK260" i="2"/>
  <c r="J217" i="2"/>
  <c r="BK166" i="2"/>
  <c r="BK137" i="2"/>
  <c r="BK223" i="2"/>
  <c r="J184" i="2"/>
  <c r="J122" i="3"/>
  <c r="J242" i="2"/>
  <c r="BK279" i="2"/>
  <c r="J197" i="2"/>
  <c r="J166" i="2"/>
  <c r="BK256" i="2"/>
  <c r="J225" i="2"/>
  <c r="BK201" i="2"/>
  <c r="BK167" i="2"/>
  <c r="J137" i="2"/>
  <c r="BK259" i="2"/>
  <c r="BK224" i="2"/>
  <c r="BK151" i="2"/>
  <c r="BK215" i="2"/>
  <c r="J195" i="2"/>
  <c r="J257" i="2"/>
  <c r="BK204" i="2"/>
  <c r="BK159" i="2"/>
  <c r="J269" i="2"/>
  <c r="J215" i="2"/>
  <c r="BK188" i="2"/>
  <c r="J151" i="2"/>
  <c r="J238" i="2"/>
  <c r="J256" i="2"/>
  <c r="BK214" i="2"/>
  <c r="J164" i="2"/>
  <c r="J155" i="2"/>
  <c r="BK263" i="2"/>
  <c r="BK230" i="2"/>
  <c r="J222" i="2"/>
  <c r="J126" i="3"/>
  <c r="BK125" i="3"/>
  <c r="J121" i="3"/>
  <c r="BK205" i="2"/>
  <c r="J141" i="2"/>
  <c r="BK283" i="2"/>
  <c r="BK149" i="2"/>
  <c r="BK271" i="2"/>
  <c r="J240" i="2"/>
  <c r="J205" i="2"/>
  <c r="J180" i="2"/>
  <c r="J281" i="2"/>
  <c r="J250" i="2"/>
  <c r="BK212" i="2"/>
  <c r="BK168" i="2"/>
  <c r="J272" i="2"/>
  <c r="J248" i="2"/>
  <c r="J188" i="2"/>
  <c r="J224" i="2"/>
  <c r="J176" i="2"/>
  <c r="BK145" i="2"/>
  <c r="J191" i="2"/>
  <c r="J148" i="2"/>
  <c r="J264" i="2"/>
  <c r="BK202" i="2"/>
  <c r="J154" i="2"/>
  <c r="BK249" i="2"/>
  <c r="BK258" i="2"/>
  <c r="BK180" i="2"/>
  <c r="J157" i="2"/>
  <c r="J139" i="2"/>
  <c r="BK236" i="2"/>
  <c r="BK218" i="2"/>
  <c r="BK123" i="3"/>
  <c r="J123" i="3"/>
  <c r="BK193" i="2"/>
  <c r="J274" i="2"/>
  <c r="J245" i="2"/>
  <c r="J145" i="2"/>
  <c r="BK269" i="2"/>
  <c r="J186" i="2"/>
  <c r="J253" i="2"/>
  <c r="BK217" i="2"/>
  <c r="BK183" i="2"/>
  <c r="J286" i="2"/>
  <c r="BK244" i="2"/>
  <c r="BK272" i="2"/>
  <c r="J210" i="2"/>
  <c r="BK139" i="2"/>
  <c r="J194" i="2"/>
  <c r="BK140" i="2"/>
  <c r="J189" i="2"/>
  <c r="BK138" i="2"/>
  <c r="J266" i="2"/>
  <c r="J255" i="2"/>
  <c r="BK197" i="2"/>
  <c r="BK154" i="2"/>
  <c r="J235" i="2"/>
  <c r="BK219" i="2"/>
  <c r="BK121" i="3"/>
  <c r="P135" i="2" l="1"/>
  <c r="R203" i="2"/>
  <c r="BK142" i="2"/>
  <c r="J142" i="2" s="1"/>
  <c r="J99" i="2" s="1"/>
  <c r="R185" i="2"/>
  <c r="R213" i="2"/>
  <c r="BK203" i="2"/>
  <c r="J203" i="2"/>
  <c r="J106" i="2"/>
  <c r="R142" i="2"/>
  <c r="P185" i="2"/>
  <c r="BK135" i="2"/>
  <c r="J135" i="2"/>
  <c r="J98" i="2"/>
  <c r="T163" i="2"/>
  <c r="BK213" i="2"/>
  <c r="J213" i="2"/>
  <c r="J107" i="2"/>
  <c r="T142" i="2"/>
  <c r="BK181" i="2"/>
  <c r="J181" i="2"/>
  <c r="J103" i="2"/>
  <c r="T213" i="2"/>
  <c r="BK163" i="2"/>
  <c r="J163" i="2"/>
  <c r="J102" i="2"/>
  <c r="R181" i="2"/>
  <c r="BK192" i="2"/>
  <c r="J192" i="2"/>
  <c r="J105" i="2"/>
  <c r="P203" i="2"/>
  <c r="BK228" i="2"/>
  <c r="J228" i="2"/>
  <c r="J109" i="2"/>
  <c r="BK234" i="2"/>
  <c r="J234" i="2"/>
  <c r="J112" i="2"/>
  <c r="BK267" i="2"/>
  <c r="BK232" i="2" s="1"/>
  <c r="J232" i="2" s="1"/>
  <c r="J111" i="2" s="1"/>
  <c r="P142" i="2"/>
  <c r="R163" i="2"/>
  <c r="R162" i="2" s="1"/>
  <c r="T181" i="2"/>
  <c r="R192" i="2"/>
  <c r="P213" i="2"/>
  <c r="T228" i="2"/>
  <c r="R234" i="2"/>
  <c r="R232" i="2"/>
  <c r="R231" i="2"/>
  <c r="R267" i="2"/>
  <c r="R135" i="2"/>
  <c r="R134" i="2"/>
  <c r="P163" i="2"/>
  <c r="BK185" i="2"/>
  <c r="J185" i="2"/>
  <c r="J104" i="2"/>
  <c r="P192" i="2"/>
  <c r="T203" i="2"/>
  <c r="R228" i="2"/>
  <c r="T234" i="2"/>
  <c r="T232" i="2"/>
  <c r="T231" i="2" s="1"/>
  <c r="T267" i="2"/>
  <c r="R120" i="3"/>
  <c r="R119" i="3"/>
  <c r="R118" i="3" s="1"/>
  <c r="T135" i="2"/>
  <c r="P181" i="2"/>
  <c r="T185" i="2"/>
  <c r="T192" i="2"/>
  <c r="P228" i="2"/>
  <c r="P234" i="2"/>
  <c r="P232" i="2"/>
  <c r="P231" i="2" s="1"/>
  <c r="P267" i="2"/>
  <c r="BK120" i="3"/>
  <c r="BK119" i="3"/>
  <c r="J119" i="3" s="1"/>
  <c r="J97" i="3" s="1"/>
  <c r="P120" i="3"/>
  <c r="P119" i="3"/>
  <c r="P118" i="3" s="1"/>
  <c r="AU96" i="1" s="1"/>
  <c r="T120" i="3"/>
  <c r="T119" i="3"/>
  <c r="T118" i="3" s="1"/>
  <c r="BK226" i="2"/>
  <c r="J226" i="2"/>
  <c r="J108" i="2"/>
  <c r="BK160" i="2"/>
  <c r="J160" i="2"/>
  <c r="J100" i="2"/>
  <c r="BK134" i="2"/>
  <c r="J134" i="2" s="1"/>
  <c r="J97" i="2" s="1"/>
  <c r="BK162" i="2"/>
  <c r="J162" i="2" s="1"/>
  <c r="J101" i="2" s="1"/>
  <c r="E85" i="3"/>
  <c r="F92" i="3"/>
  <c r="J112" i="3"/>
  <c r="BF124" i="3"/>
  <c r="J91" i="3"/>
  <c r="J92" i="3"/>
  <c r="BF122" i="3"/>
  <c r="BF123" i="3"/>
  <c r="BF125" i="3"/>
  <c r="BF126" i="3"/>
  <c r="BF121" i="3"/>
  <c r="BB96" i="1"/>
  <c r="BF176" i="2"/>
  <c r="BF182" i="2"/>
  <c r="BF237" i="2"/>
  <c r="BF264" i="2"/>
  <c r="BF265" i="2"/>
  <c r="BF269" i="2"/>
  <c r="BF276" i="2"/>
  <c r="E85" i="2"/>
  <c r="J92" i="2"/>
  <c r="F130" i="2"/>
  <c r="BF143" i="2"/>
  <c r="BF144" i="2"/>
  <c r="BF145" i="2"/>
  <c r="BF146" i="2"/>
  <c r="BF171" i="2"/>
  <c r="BF186" i="2"/>
  <c r="BF190" i="2"/>
  <c r="BF191" i="2"/>
  <c r="BF193" i="2"/>
  <c r="BF194" i="2"/>
  <c r="BF198" i="2"/>
  <c r="BF211" i="2"/>
  <c r="BF248" i="2"/>
  <c r="BF262" i="2"/>
  <c r="BF225" i="2"/>
  <c r="BF246" i="2"/>
  <c r="BF258" i="2"/>
  <c r="BF259" i="2"/>
  <c r="BF136" i="2"/>
  <c r="BF139" i="2"/>
  <c r="BF141" i="2"/>
  <c r="BF170" i="2"/>
  <c r="BF183" i="2"/>
  <c r="BF205" i="2"/>
  <c r="BF206" i="2"/>
  <c r="BF208" i="2"/>
  <c r="BF209" i="2"/>
  <c r="BF137" i="2"/>
  <c r="BF156" i="2"/>
  <c r="BF196" i="2"/>
  <c r="BF197" i="2"/>
  <c r="BF219" i="2"/>
  <c r="BF221" i="2"/>
  <c r="BF223" i="2"/>
  <c r="BF229" i="2"/>
  <c r="BF236" i="2"/>
  <c r="BF238" i="2"/>
  <c r="BF239" i="2"/>
  <c r="BF240" i="2"/>
  <c r="BF241" i="2"/>
  <c r="BF255" i="2"/>
  <c r="BF273" i="2"/>
  <c r="J91" i="2"/>
  <c r="J127" i="2"/>
  <c r="BF161" i="2"/>
  <c r="BF165" i="2"/>
  <c r="BF166" i="2"/>
  <c r="BF172" i="2"/>
  <c r="BF184" i="2"/>
  <c r="BF217" i="2"/>
  <c r="BF138" i="2"/>
  <c r="BF140" i="2"/>
  <c r="BF147" i="2"/>
  <c r="BF152" i="2"/>
  <c r="BF158" i="2"/>
  <c r="BF167" i="2"/>
  <c r="BF168" i="2"/>
  <c r="BF173" i="2"/>
  <c r="BF177" i="2"/>
  <c r="BF180" i="2"/>
  <c r="BF202" i="2"/>
  <c r="BF204" i="2"/>
  <c r="BF207" i="2"/>
  <c r="BF222" i="2"/>
  <c r="BF245" i="2"/>
  <c r="BF247" i="2"/>
  <c r="BF251" i="2"/>
  <c r="BF252" i="2"/>
  <c r="BF256" i="2"/>
  <c r="BF257" i="2"/>
  <c r="BF261" i="2"/>
  <c r="BF266" i="2"/>
  <c r="BF275" i="2"/>
  <c r="BF277" i="2"/>
  <c r="BF153" i="2"/>
  <c r="BF164" i="2"/>
  <c r="BF178" i="2"/>
  <c r="BF210" i="2"/>
  <c r="BF218" i="2"/>
  <c r="BF220" i="2"/>
  <c r="BF243" i="2"/>
  <c r="BF254" i="2"/>
  <c r="BF260" i="2"/>
  <c r="BF270" i="2"/>
  <c r="BF278" i="2"/>
  <c r="BF149" i="2"/>
  <c r="BF150" i="2"/>
  <c r="BF159" i="2"/>
  <c r="BF169" i="2"/>
  <c r="BF187" i="2"/>
  <c r="BF189" i="2"/>
  <c r="BF195" i="2"/>
  <c r="BF212" i="2"/>
  <c r="BF214" i="2"/>
  <c r="BF215" i="2"/>
  <c r="BF242" i="2"/>
  <c r="BF244" i="2"/>
  <c r="BF249" i="2"/>
  <c r="BF250" i="2"/>
  <c r="BF253" i="2"/>
  <c r="BF274" i="2"/>
  <c r="BF279" i="2"/>
  <c r="BF283" i="2"/>
  <c r="BF284" i="2"/>
  <c r="BF285" i="2"/>
  <c r="BF286" i="2"/>
  <c r="BF151" i="2"/>
  <c r="BF157" i="2"/>
  <c r="BF199" i="2"/>
  <c r="BF200" i="2"/>
  <c r="BF201" i="2"/>
  <c r="BF216" i="2"/>
  <c r="BF224" i="2"/>
  <c r="BF227" i="2"/>
  <c r="BF230" i="2"/>
  <c r="BF233" i="2"/>
  <c r="BF235" i="2"/>
  <c r="BF263" i="2"/>
  <c r="BF282" i="2"/>
  <c r="BF268" i="2"/>
  <c r="BF272" i="2"/>
  <c r="BF281" i="2"/>
  <c r="BF148" i="2"/>
  <c r="BF154" i="2"/>
  <c r="BF155" i="2"/>
  <c r="BF174" i="2"/>
  <c r="BF175" i="2"/>
  <c r="BF179" i="2"/>
  <c r="BF188" i="2"/>
  <c r="BF271" i="2"/>
  <c r="BF280" i="2"/>
  <c r="F37" i="3"/>
  <c r="BD96" i="1"/>
  <c r="F36" i="2"/>
  <c r="BC95" i="1" s="1"/>
  <c r="F37" i="2"/>
  <c r="BD95" i="1"/>
  <c r="J33" i="2"/>
  <c r="AV95" i="1" s="1"/>
  <c r="F36" i="3"/>
  <c r="BC96" i="1"/>
  <c r="F33" i="3"/>
  <c r="AZ96" i="1" s="1"/>
  <c r="F35" i="2"/>
  <c r="BB95" i="1"/>
  <c r="BB94" i="1"/>
  <c r="AX94" i="1" s="1"/>
  <c r="F33" i="2"/>
  <c r="AZ95" i="1"/>
  <c r="J33" i="3"/>
  <c r="AV96" i="1" s="1"/>
  <c r="J267" i="2" l="1"/>
  <c r="J113" i="2" s="1"/>
  <c r="R133" i="2"/>
  <c r="P162" i="2"/>
  <c r="T162" i="2"/>
  <c r="T134" i="2"/>
  <c r="T133" i="2" s="1"/>
  <c r="P134" i="2"/>
  <c r="P133" i="2" s="1"/>
  <c r="AU95" i="1" s="1"/>
  <c r="AU94" i="1" s="1"/>
  <c r="BK118" i="3"/>
  <c r="J118" i="3"/>
  <c r="J30" i="3" s="1"/>
  <c r="AG96" i="1" s="1"/>
  <c r="AN96" i="1" s="1"/>
  <c r="J120" i="3"/>
  <c r="J98" i="3"/>
  <c r="BK231" i="2"/>
  <c r="J231" i="2"/>
  <c r="J110" i="2" s="1"/>
  <c r="F34" i="3"/>
  <c r="BA96" i="1"/>
  <c r="AZ94" i="1"/>
  <c r="W29" i="1"/>
  <c r="W31" i="1"/>
  <c r="J34" i="2"/>
  <c r="AW95" i="1" s="1"/>
  <c r="AT95" i="1" s="1"/>
  <c r="F34" i="2"/>
  <c r="BA95" i="1"/>
  <c r="BD94" i="1"/>
  <c r="W33" i="1"/>
  <c r="J34" i="3"/>
  <c r="AW96" i="1"/>
  <c r="AT96" i="1"/>
  <c r="BC94" i="1"/>
  <c r="AY94" i="1"/>
  <c r="BK133" i="2" l="1"/>
  <c r="J133" i="2"/>
  <c r="J96" i="2" s="1"/>
  <c r="J96" i="3"/>
  <c r="J39" i="3"/>
  <c r="J30" i="2"/>
  <c r="AG95" i="1"/>
  <c r="AG94" i="1" s="1"/>
  <c r="AK26" i="1" s="1"/>
  <c r="BA94" i="1"/>
  <c r="W30" i="1"/>
  <c r="AV94" i="1"/>
  <c r="AK29" i="1"/>
  <c r="W32" i="1"/>
  <c r="J39" i="2" l="1"/>
  <c r="AN95" i="1"/>
  <c r="AW94" i="1"/>
  <c r="AK30" i="1" s="1"/>
  <c r="AK35" i="1" s="1"/>
  <c r="AT94" i="1" l="1"/>
  <c r="AN94" i="1" l="1"/>
</calcChain>
</file>

<file path=xl/sharedStrings.xml><?xml version="1.0" encoding="utf-8"?>
<sst xmlns="http://schemas.openxmlformats.org/spreadsheetml/2006/main" count="2495" uniqueCount="729">
  <si>
    <t>Export Komplet</t>
  </si>
  <si>
    <t/>
  </si>
  <si>
    <t>2.0</t>
  </si>
  <si>
    <t>False</t>
  </si>
  <si>
    <t>{280d7436-5743-4fd9-b856-c783e19ecfe7}</t>
  </si>
  <si>
    <t>&gt;&gt;  skryté stĺpce  &lt;&lt;</t>
  </si>
  <si>
    <t>0,001</t>
  </si>
  <si>
    <t>20</t>
  </si>
  <si>
    <t>REKAPITULÁCIA STAVBY</t>
  </si>
  <si>
    <t>v ---  nižšie sa nachádzajú doplnkové a pomocné údaje k zostavám  --- v</t>
  </si>
  <si>
    <t>Návod na vyplnenie</t>
  </si>
  <si>
    <t>Kód:</t>
  </si>
  <si>
    <t>15773</t>
  </si>
  <si>
    <t>Meniť je možné iba bunky so žltým podfarbením!_x000D_
_x000D_
1) na prvom liste Rekapitulácie stavby vyplňte v zostave_x000D_
_x000D_
    a) Rekapitulácia stavby_x000D_
       - údaje o Zhotoviteľovi_x000D_
         (prenesú sa do ostatných zostáv aj v iných listoch)_x000D_
_x000D_
    b) Rekapitulácia objektov stavby_x000D_
       - potrebné Ostatné náklady_x000D_
_x000D_
2) na vybraných listoch vyplňte v zostave_x000D_
_x000D_
    a) Krycí list_x000D_
       - údaje o Zhotoviteľovi, pokiaľ sa líšia od údajov o Zhotoviteľovi na Rekapitulácii stavby_x000D_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</si>
  <si>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</si>
  <si>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Rekonštrukcia MŠ 29.augusta, Trebišov</t>
  </si>
  <si>
    <t>JKSO:</t>
  </si>
  <si>
    <t>KS:</t>
  </si>
  <si>
    <t>Miesto:</t>
  </si>
  <si>
    <t xml:space="preserve">Trebišov </t>
  </si>
  <si>
    <t>Dátum:</t>
  </si>
  <si>
    <t>10. 6. 2022</t>
  </si>
  <si>
    <t>Objednávateľ:</t>
  </si>
  <si>
    <t>IČO:</t>
  </si>
  <si>
    <t xml:space="preserve">Mesto Trebišov </t>
  </si>
  <si>
    <t>IČ DPH:</t>
  </si>
  <si>
    <t>Zhotoviteľ:</t>
  </si>
  <si>
    <t>Vyplň údaj</t>
  </si>
  <si>
    <t>Projektant:</t>
  </si>
  <si>
    <t xml:space="preserve"> </t>
  </si>
  <si>
    <t>True</t>
  </si>
  <si>
    <t>0,01</t>
  </si>
  <si>
    <t>Spracovateľ:</t>
  </si>
  <si>
    <t>Poznámka:</t>
  </si>
  <si>
    <t>Cena bez DPH</t>
  </si>
  <si>
    <t>Sadzba dane</t>
  </si>
  <si>
    <t>Základ dane</t>
  </si>
  <si>
    <t>Výška dane</t>
  </si>
  <si>
    <t>DPH</t>
  </si>
  <si>
    <t>základná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</si>
  <si>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</si>
  <si>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</si>
  <si>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</si>
  <si>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</si>
  <si>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</si>
  <si>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</si>
  <si>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</si>
  <si>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</si>
  <si>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</si>
  <si>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</si>
  <si>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</si>
  <si>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</si>
  <si>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</si>
  <si>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</si>
  <si>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</si>
  <si>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</si>
  <si>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Popis</t>
  </si>
  <si>
    <t>Cena bez DPH [EUR]</t>
  </si>
  <si>
    <t>Cena s DPH [EUR]</t>
  </si>
  <si>
    <t>Typ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</si>
  <si>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</si>
  <si>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</si>
  <si>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</si>
  <si>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</si>
  <si>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</si>
  <si>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</si>
  <si>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</si>
  <si>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</si>
  <si>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</si>
  <si>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</si>
  <si>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</si>
  <si>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</si>
  <si>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Náklady z rozpočtov</t>
  </si>
  <si>
    <t>D</t>
  </si>
  <si>
    <t>0</t>
  </si>
  <si>
    <t>###NOIMPORT###</t>
  </si>
  <si>
    <t>IMPORT</t>
  </si>
  <si>
    <t>{00000000-0000-0000-0000-000000000000}</t>
  </si>
  <si>
    <t>/</t>
  </si>
  <si>
    <t>01</t>
  </si>
  <si>
    <t xml:space="preserve">Oprávnené náklady </t>
  </si>
  <si>
    <t>STA</t>
  </si>
  <si>
    <t>1</t>
  </si>
  <si>
    <t>{8cf672dc-9fcb-429b-b676-bacc0db91dfe}</t>
  </si>
  <si>
    <t>02</t>
  </si>
  <si>
    <t xml:space="preserve">Neoprávnené náklady </t>
  </si>
  <si>
    <t>{db4fe69f-f887-41be-9718-52c7408ee977}</t>
  </si>
  <si>
    <t>KRYCÍ LIST ROZPOČTU</t>
  </si>
  <si>
    <t>Objekt:</t>
  </si>
  <si>
    <t xml:space="preserve">01 - Oprávnené náklady </t>
  </si>
  <si>
    <t>REKAPITULÁCIA ROZPOČTU</t>
  </si>
  <si>
    <t>Kód dielu - Popis</t>
  </si>
  <si>
    <t>Cena celkom [EUR]</t>
  </si>
  <si>
    <t>Náklady z rozpočtu</t>
  </si>
  <si>
    <t>-1</t>
  </si>
  <si>
    <t>HSV - Práce a dodávky HSV</t>
  </si>
  <si>
    <t xml:space="preserve">    6 - Úpravy povrchov, podlahy, osadenie</t>
  </si>
  <si>
    <t xml:space="preserve">    9 - Ostatné konštrukcie a práce-búranie</t>
  </si>
  <si>
    <t xml:space="preserve">    99 - Presun hmôt HSV</t>
  </si>
  <si>
    <t>PSV - Práce a dodávky PSV</t>
  </si>
  <si>
    <t xml:space="preserve">    735 - Ústredné kúrenie</t>
  </si>
  <si>
    <t xml:space="preserve">    713 - Izolácie tepelné</t>
  </si>
  <si>
    <t xml:space="preserve">    731 - Ústredné kúrenie - kotolne</t>
  </si>
  <si>
    <t xml:space="preserve">    732 - Podlahove vykurovanie </t>
  </si>
  <si>
    <t xml:space="preserve">    762 - Konštrukcie tesárske</t>
  </si>
  <si>
    <t xml:space="preserve">    764 - Konštrukcie klampiarske</t>
  </si>
  <si>
    <t xml:space="preserve">    765 - Konštrukcie - krytiny tvrdé</t>
  </si>
  <si>
    <t xml:space="preserve">    783 - Nátery</t>
  </si>
  <si>
    <t>M - Práce a dodávky M</t>
  </si>
  <si>
    <t xml:space="preserve">    21-M - Elektromontáže</t>
  </si>
  <si>
    <t xml:space="preserve">      D2 - Elektro materiál </t>
  </si>
  <si>
    <t xml:space="preserve">      D3 - Bleskozvodná sústava, uzemnenie + montáž</t>
  </si>
  <si>
    <t>ROZPOČET</t>
  </si>
  <si>
    <t>PČ</t>
  </si>
  <si>
    <t>MJ</t>
  </si>
  <si>
    <t>Množstvo</t>
  </si>
  <si>
    <t>J.cena [EUR]</t>
  </si>
  <si>
    <t>Cenová sústava</t>
  </si>
  <si>
    <t>J. Nh [h]</t>
  </si>
  <si>
    <t>Nh celkom [h]</t>
  </si>
  <si>
    <t>J. hmotnosť [t]</t>
  </si>
  <si>
    <t>Hmotnosť celkom [t]</t>
  </si>
  <si>
    <t>J. suť [t]</t>
  </si>
  <si>
    <t>Suť Celkom [t]</t>
  </si>
  <si>
    <t>HSV</t>
  </si>
  <si>
    <t>Práce a dodávky HSV</t>
  </si>
  <si>
    <t>ROZPOCET</t>
  </si>
  <si>
    <t>6</t>
  </si>
  <si>
    <t>Úpravy povrchov, podlahy, osadenie</t>
  </si>
  <si>
    <t>K</t>
  </si>
  <si>
    <t>622461052.S</t>
  </si>
  <si>
    <t>Vonkajšia omietka stien pastovitá silikónová roztieraná, hr. 1,5 mm</t>
  </si>
  <si>
    <t>m2</t>
  </si>
  <si>
    <t>4</t>
  </si>
  <si>
    <t>2</t>
  </si>
  <si>
    <t>-571350835</t>
  </si>
  <si>
    <t>622461281.S</t>
  </si>
  <si>
    <t>Vonkajšia omietka stien pastovitá dekoratívna mozaiková</t>
  </si>
  <si>
    <t>-1191958900</t>
  </si>
  <si>
    <t>3</t>
  </si>
  <si>
    <t>625250383.S</t>
  </si>
  <si>
    <t>Kontaktný zatepľovací systém z grafitového EPS hr. 160 mm, zatĺkacie kotvy  - rimsa</t>
  </si>
  <si>
    <t>1786083800</t>
  </si>
  <si>
    <t>625250592.S</t>
  </si>
  <si>
    <t>Kontaktný zatepľovací systém soklovej alebo vodou namáhanej časti hr. 140 mm, zatĺkacie kotvy</t>
  </si>
  <si>
    <t>-1419809308</t>
  </si>
  <si>
    <t>5</t>
  </si>
  <si>
    <t>625250741.S</t>
  </si>
  <si>
    <t>Kontaktný zatepľovací systém z minerálnej vlny hr. 160 mm, zatĺkacie kotvy</t>
  </si>
  <si>
    <t>-1579465401</t>
  </si>
  <si>
    <t>625250761.S</t>
  </si>
  <si>
    <t>Kontaktný zatepľovací systém ostenia z minerálnej vlny hr. 20 mm</t>
  </si>
  <si>
    <t>-227077453</t>
  </si>
  <si>
    <t>9</t>
  </si>
  <si>
    <t>Ostatné konštrukcie a práce-búranie</t>
  </si>
  <si>
    <t>7</t>
  </si>
  <si>
    <t>941941031.S</t>
  </si>
  <si>
    <t>Montáž lešenia ľahkého pracovného radového s podlahami šírky od 0,80 do 1,00 m, výšky do 10 m</t>
  </si>
  <si>
    <t>-1432717829</t>
  </si>
  <si>
    <t>8</t>
  </si>
  <si>
    <t>941941191.S</t>
  </si>
  <si>
    <t>Príplatok za prvý a každý ďalší i začatý mesiac použitia lešenia ľahkého pracovného radového s podlahami šírky od 0,80 do 1,00 m, výšky do 10 m</t>
  </si>
  <si>
    <t>730358177</t>
  </si>
  <si>
    <t>941941841.S</t>
  </si>
  <si>
    <t>Demontáž lešenia ľahkého pracovného radového s podlahami šírky nad 1,00 do 1,20 m, výšky do 10 m</t>
  </si>
  <si>
    <t>627681227</t>
  </si>
  <si>
    <t>10</t>
  </si>
  <si>
    <t>952901111.S</t>
  </si>
  <si>
    <t>Vyčistenie pôjdneho priestoru budov pri výške podlaží do 4 m</t>
  </si>
  <si>
    <t>-2096076935</t>
  </si>
  <si>
    <t>11</t>
  </si>
  <si>
    <t>953945315.S</t>
  </si>
  <si>
    <t>Hliníkový soklový profil šírky 163 mm</t>
  </si>
  <si>
    <t>m</t>
  </si>
  <si>
    <t>837660857</t>
  </si>
  <si>
    <t>12</t>
  </si>
  <si>
    <t>953945351.S</t>
  </si>
  <si>
    <t>Hliníkový rohový ochranný profil s integrovanou mriežkou</t>
  </si>
  <si>
    <t>-1934034474</t>
  </si>
  <si>
    <t>13</t>
  </si>
  <si>
    <t>953995223</t>
  </si>
  <si>
    <t xml:space="preserve">Rimsovy profil pri podhľade XPS obly </t>
  </si>
  <si>
    <t>-436058346</t>
  </si>
  <si>
    <t>14</t>
  </si>
  <si>
    <t>953996121</t>
  </si>
  <si>
    <t>PCI okenný APU profil s integrovanou tkaninou</t>
  </si>
  <si>
    <t>-1903096154</t>
  </si>
  <si>
    <t>15</t>
  </si>
  <si>
    <t>953998639.S</t>
  </si>
  <si>
    <t>Ozdobny fasadny prvok nad oknami (presný tvar a rozmer upresní projektant)</t>
  </si>
  <si>
    <t>ks</t>
  </si>
  <si>
    <t>-582696182</t>
  </si>
  <si>
    <t>16</t>
  </si>
  <si>
    <t>965082920.S</t>
  </si>
  <si>
    <t>Odstránenie násypu pod podlahami alebo na strechách, hr.do 100 mm,  -1,40000t</t>
  </si>
  <si>
    <t>m3</t>
  </si>
  <si>
    <t>449533080</t>
  </si>
  <si>
    <t>17</t>
  </si>
  <si>
    <t>978015361.S</t>
  </si>
  <si>
    <t>Otlčenie omietok vonkajších priečelí zložitejších, s vyškriabaním škár, očistením muriva, v rozsahu do 50 %,  -0,02900t</t>
  </si>
  <si>
    <t>165232823</t>
  </si>
  <si>
    <t>18</t>
  </si>
  <si>
    <t>978065011.S</t>
  </si>
  <si>
    <t>Odstránenie kontaktného zateplenia vrátane povrchovej úpravy z polystyrénových dosiek hrúbky nad 80-120 mm, -0,01841t</t>
  </si>
  <si>
    <t>52990954</t>
  </si>
  <si>
    <t>19</t>
  </si>
  <si>
    <t>979081111.S</t>
  </si>
  <si>
    <t>Odvoz sutiny a vybúraných hmôt na skládku do 1 km</t>
  </si>
  <si>
    <t>t</t>
  </si>
  <si>
    <t>-1982522616</t>
  </si>
  <si>
    <t>979081121.S</t>
  </si>
  <si>
    <t>Odvoz sutiny a vybúraných hmôt na skládku za každý ďalší 1 km</t>
  </si>
  <si>
    <t>411618299</t>
  </si>
  <si>
    <t>21</t>
  </si>
  <si>
    <t>979089012.S</t>
  </si>
  <si>
    <t>Poplatok za skladovanie - betón, tehly, dlaždice (17 01) ostatné</t>
  </si>
  <si>
    <t>-489125840</t>
  </si>
  <si>
    <t>22</t>
  </si>
  <si>
    <t>979089112.S</t>
  </si>
  <si>
    <t>Poplatok za skladovanie - drevo, sklo, plasty (17 02 ), ostatné</t>
  </si>
  <si>
    <t>1926983755</t>
  </si>
  <si>
    <t>23</t>
  </si>
  <si>
    <t>979089412.S</t>
  </si>
  <si>
    <t>Poplatok za skladovanie - izolačné materiály a materiály obsahujúce azbest (17 06), ostatné</t>
  </si>
  <si>
    <t>-1988380898</t>
  </si>
  <si>
    <t>99</t>
  </si>
  <si>
    <t>Presun hmôt HSV</t>
  </si>
  <si>
    <t>24</t>
  </si>
  <si>
    <t>999281111.S</t>
  </si>
  <si>
    <t>Presun hmôt pre opravy a údržbu objektov vrátane vonkajších plášťov výšky do 25 m</t>
  </si>
  <si>
    <t>284899717</t>
  </si>
  <si>
    <t>PSV</t>
  </si>
  <si>
    <t>Práce a dodávky PSV</t>
  </si>
  <si>
    <t>735</t>
  </si>
  <si>
    <t>Ústredné kúrenie</t>
  </si>
  <si>
    <t>25</t>
  </si>
  <si>
    <t>735154142.S</t>
  </si>
  <si>
    <t>Montáž vykurovacieho telesa panelového dvojradového výšky 600 mm/ dĺžky 1000-1200 mm</t>
  </si>
  <si>
    <t>-1141946158</t>
  </si>
  <si>
    <t>26</t>
  </si>
  <si>
    <t>M</t>
  </si>
  <si>
    <t>V00226015009016011</t>
  </si>
  <si>
    <t>Oceľové panelové radiátory KORAD 22VK 600x1500, s pripojením vpravo/vľavo, s 2 panelmi a 2 konvektormi</t>
  </si>
  <si>
    <t>565702247</t>
  </si>
  <si>
    <t>27</t>
  </si>
  <si>
    <t>V00226012009016011</t>
  </si>
  <si>
    <t>Oceľové panelové radiátory KORAD 22VK 600x1200, s pripojením vpravo/vľavo, s 2 panelmi a 2 konvektormi</t>
  </si>
  <si>
    <t>-935155904</t>
  </si>
  <si>
    <t>28</t>
  </si>
  <si>
    <t>735154152.S</t>
  </si>
  <si>
    <t>Montáž vykurovacieho telesa panelového dvojradového výšky 900 mm/ dĺžky 1000-1200 mm</t>
  </si>
  <si>
    <t>-343585181</t>
  </si>
  <si>
    <t>29</t>
  </si>
  <si>
    <t>V00229012009016011</t>
  </si>
  <si>
    <t>Oceľové panelové radiátory KORAD 22VK 900x1200, s pripojením vpravo/vľavo, s 2 panelmi a 2 konvektormi</t>
  </si>
  <si>
    <t>-469414147</t>
  </si>
  <si>
    <t>30</t>
  </si>
  <si>
    <t>V00229014009016011</t>
  </si>
  <si>
    <t>Oceľové panelové radiátory KORAD 22VK 900x1400, s pripojením vpravo/vľavo, s 2 panelmi a 2 konvektormi</t>
  </si>
  <si>
    <t>810483719</t>
  </si>
  <si>
    <t>31</t>
  </si>
  <si>
    <t>735154242.S</t>
  </si>
  <si>
    <t>Montáž vykurovacieho telesa panelového trojradového výšky 600 mm/ dĺžky 1000-1200 mm</t>
  </si>
  <si>
    <t>-454606755</t>
  </si>
  <si>
    <t>32</t>
  </si>
  <si>
    <t>V00336012009016011</t>
  </si>
  <si>
    <t>Oceľové panelové radiátory KORAD 33VK 600x1200, s pripojením vpravo/vľavo, s 3 panelmi a 3 konvektormi</t>
  </si>
  <si>
    <t>1458730249</t>
  </si>
  <si>
    <t>33</t>
  </si>
  <si>
    <t>Pol67</t>
  </si>
  <si>
    <t>Príslušenstvo</t>
  </si>
  <si>
    <t>kpl</t>
  </si>
  <si>
    <t>-2061639031</t>
  </si>
  <si>
    <t>34</t>
  </si>
  <si>
    <t>Pol68</t>
  </si>
  <si>
    <t>Demontáz gamatiek</t>
  </si>
  <si>
    <t>-1712147691</t>
  </si>
  <si>
    <t>35</t>
  </si>
  <si>
    <t>Pol69</t>
  </si>
  <si>
    <t>Likvidácia gamatiek</t>
  </si>
  <si>
    <t>862939711</t>
  </si>
  <si>
    <t>36</t>
  </si>
  <si>
    <t>Pol70</t>
  </si>
  <si>
    <t>Sekacie práce</t>
  </si>
  <si>
    <t>-282933537</t>
  </si>
  <si>
    <t>37</t>
  </si>
  <si>
    <t>Pol71</t>
  </si>
  <si>
    <t>Jadrové vŕtanie Ø100</t>
  </si>
  <si>
    <t>-1690720802</t>
  </si>
  <si>
    <t>38</t>
  </si>
  <si>
    <t>Pol72</t>
  </si>
  <si>
    <t>Vytmelenie vrtu</t>
  </si>
  <si>
    <t>488272992</t>
  </si>
  <si>
    <t>39</t>
  </si>
  <si>
    <t>Pol73</t>
  </si>
  <si>
    <t>Vyvložkovanie komína - určísa podľa stavu komína (odhad)</t>
  </si>
  <si>
    <t>-1046751786</t>
  </si>
  <si>
    <t>40</t>
  </si>
  <si>
    <t>Pol74</t>
  </si>
  <si>
    <t>Zapojenie a spustenie systému</t>
  </si>
  <si>
    <t>-1332114450</t>
  </si>
  <si>
    <t>41</t>
  </si>
  <si>
    <t>Pol75</t>
  </si>
  <si>
    <t>Tlaková a tepelná skúška</t>
  </si>
  <si>
    <t>-138856411</t>
  </si>
  <si>
    <t>713</t>
  </si>
  <si>
    <t>Izolácie tepelné</t>
  </si>
  <si>
    <t>42</t>
  </si>
  <si>
    <t>713116020.S</t>
  </si>
  <si>
    <t>Montáž tepelnej izolácie stropov fúkanou celulózou hrúbky do 17 - 22 cm</t>
  </si>
  <si>
    <t>-888277384</t>
  </si>
  <si>
    <t>43</t>
  </si>
  <si>
    <t>629110000100</t>
  </si>
  <si>
    <t>Vlákna minerálne ISOVER INSULFIT - fúkaná izolácia, vrece 12,5 kg</t>
  </si>
  <si>
    <t>kg</t>
  </si>
  <si>
    <t>-132257408</t>
  </si>
  <si>
    <t>44</t>
  </si>
  <si>
    <t>998713101.S</t>
  </si>
  <si>
    <t>Presun hmôt pre izolácie tepelné v objektoch výšky do 6 m</t>
  </si>
  <si>
    <t>-288818495</t>
  </si>
  <si>
    <t>731</t>
  </si>
  <si>
    <t>Ústredné kúrenie - kotolne</t>
  </si>
  <si>
    <t>45</t>
  </si>
  <si>
    <t>Pol61</t>
  </si>
  <si>
    <t>Závesný kondenzačný kotol ecoTEC plus VU 25CS/1-5</t>
  </si>
  <si>
    <t>-1176873835</t>
  </si>
  <si>
    <t>46</t>
  </si>
  <si>
    <t>Pol62</t>
  </si>
  <si>
    <t>Ekvitermická regulácia</t>
  </si>
  <si>
    <t>-768187246</t>
  </si>
  <si>
    <t>47</t>
  </si>
  <si>
    <t>Pol63</t>
  </si>
  <si>
    <t>Priestorový termostat</t>
  </si>
  <si>
    <t>126617067</t>
  </si>
  <si>
    <t>48</t>
  </si>
  <si>
    <t>Pol64</t>
  </si>
  <si>
    <t>Expanzná nádoba</t>
  </si>
  <si>
    <t>-1181623772</t>
  </si>
  <si>
    <t>49</t>
  </si>
  <si>
    <t>Pol65</t>
  </si>
  <si>
    <t>Komínová sada</t>
  </si>
  <si>
    <t>-409605105</t>
  </si>
  <si>
    <t>50</t>
  </si>
  <si>
    <t>-1597909392</t>
  </si>
  <si>
    <t>732</t>
  </si>
  <si>
    <t xml:space="preserve">Podlahove vykurovanie </t>
  </si>
  <si>
    <t>51</t>
  </si>
  <si>
    <t>Pol51</t>
  </si>
  <si>
    <t>HERZ Rúrka plast-hliníková PE-RT, hr.Al 0,5 mm, tyč 5m,</t>
  </si>
  <si>
    <t>1776387961</t>
  </si>
  <si>
    <t>52</t>
  </si>
  <si>
    <t>Pol52</t>
  </si>
  <si>
    <t>HERZ Tvarovka lis. - koleno 90°</t>
  </si>
  <si>
    <t>-102885804</t>
  </si>
  <si>
    <t>53</t>
  </si>
  <si>
    <t>Pol53</t>
  </si>
  <si>
    <t>HERZ Tvarovka lis. - spojka</t>
  </si>
  <si>
    <t>458767027</t>
  </si>
  <si>
    <t>54</t>
  </si>
  <si>
    <t>Pol54</t>
  </si>
  <si>
    <t>HERZ Tvarovka lis. - T-kus redukovaný</t>
  </si>
  <si>
    <t>-540583215</t>
  </si>
  <si>
    <t>55</t>
  </si>
  <si>
    <t>Pol55</t>
  </si>
  <si>
    <t>HERZ Tvarovka lis. závitová - prechod</t>
  </si>
  <si>
    <t>-230244849</t>
  </si>
  <si>
    <t>56</t>
  </si>
  <si>
    <t>Pol56</t>
  </si>
  <si>
    <t>HERZ Ventily TS90</t>
  </si>
  <si>
    <t>2081669867</t>
  </si>
  <si>
    <t>57</t>
  </si>
  <si>
    <t>Pol57</t>
  </si>
  <si>
    <t>HERZ Ventily RL5</t>
  </si>
  <si>
    <t>-1232426198</t>
  </si>
  <si>
    <t>58</t>
  </si>
  <si>
    <t>Pol58</t>
  </si>
  <si>
    <t>HERZ Herz Herkules TV</t>
  </si>
  <si>
    <t>2005215022</t>
  </si>
  <si>
    <t>59</t>
  </si>
  <si>
    <t>Pol59</t>
  </si>
  <si>
    <t>HERZ Ventily Stromax</t>
  </si>
  <si>
    <t>2108669902</t>
  </si>
  <si>
    <t>60</t>
  </si>
  <si>
    <t>Pol60</t>
  </si>
  <si>
    <t>-1094561708</t>
  </si>
  <si>
    <t>762</t>
  </si>
  <si>
    <t>Konštrukcie tesárske</t>
  </si>
  <si>
    <t>61</t>
  </si>
  <si>
    <t>762332932.S</t>
  </si>
  <si>
    <t>Viazané konštrukcie krovov vyrezanie časti strešnej väzby doplnenie z hranolčekov plochy 120 - 224 cm2</t>
  </si>
  <si>
    <t>-992405361</t>
  </si>
  <si>
    <t>62</t>
  </si>
  <si>
    <t>762341014.S</t>
  </si>
  <si>
    <t>Montáž debnenia zložitých striech, na krokvy a kontralaty z dosiek na zraz</t>
  </si>
  <si>
    <t>687598571</t>
  </si>
  <si>
    <t>63</t>
  </si>
  <si>
    <t>605110000600.S</t>
  </si>
  <si>
    <t>Dosky a fošne zo smreku neopracované neomietané akosť I hr. 24-32 mm, š. 250-300 mm</t>
  </si>
  <si>
    <t>2140061270</t>
  </si>
  <si>
    <t>64</t>
  </si>
  <si>
    <t>762342811.S</t>
  </si>
  <si>
    <t>Demontáž latovania striech so sklonom do 60° pri osovej vzdialenosti lát do 0,22 m, -0,00700 t</t>
  </si>
  <si>
    <t>-108470341</t>
  </si>
  <si>
    <t>65</t>
  </si>
  <si>
    <t>762395000.S</t>
  </si>
  <si>
    <t>Spojovacie prostriedky pre viazané konštrukcie krovov, debnenie a laťovanie, nadstrešné konštr., spádové kliny - svorky, dosky, klince, pásová oceľ, vruty</t>
  </si>
  <si>
    <t>-1596144815</t>
  </si>
  <si>
    <t>66</t>
  </si>
  <si>
    <t>762811100.S</t>
  </si>
  <si>
    <t>Montáž záklopu z hrubých dosiek vrchného presahovaného</t>
  </si>
  <si>
    <t>-191354544</t>
  </si>
  <si>
    <t>67</t>
  </si>
  <si>
    <t>605110000100.S</t>
  </si>
  <si>
    <t>Dosky a fošne zo smreku neopracované neomietané akosť I hr. 13-15 mm, š. 60-130 mm</t>
  </si>
  <si>
    <t>644162620</t>
  </si>
  <si>
    <t>68</t>
  </si>
  <si>
    <t>762811811.S</t>
  </si>
  <si>
    <t>Demontáž záklopov stropov vrchných, zapustených z hrubých dosiek hr. do 32 mm, -0,01400 t</t>
  </si>
  <si>
    <t>-895465518</t>
  </si>
  <si>
    <t>69</t>
  </si>
  <si>
    <t>998762102.S</t>
  </si>
  <si>
    <t>Presun hmôt pre konštrukcie tesárske v objektoch výšky do 12 m</t>
  </si>
  <si>
    <t>-1963712645</t>
  </si>
  <si>
    <t>764</t>
  </si>
  <si>
    <t>Konštrukcie klampiarske</t>
  </si>
  <si>
    <t>70</t>
  </si>
  <si>
    <t>764314008.S</t>
  </si>
  <si>
    <t>Oddeľovacia štruktúrovaná rohož s integrovanou poistnou hydroizoláciou pre plechové krytiny titánzinkové</t>
  </si>
  <si>
    <t>994307338</t>
  </si>
  <si>
    <t>71</t>
  </si>
  <si>
    <t>764314531.S</t>
  </si>
  <si>
    <t>Krytiny z predzvetraného titánzinkového TiZn plechu, z tabúľ 2000 x 670 mm, sklon do 30°</t>
  </si>
  <si>
    <t>1841498286</t>
  </si>
  <si>
    <t>72</t>
  </si>
  <si>
    <t>764351810.S</t>
  </si>
  <si>
    <t>Demontáž žľabov pododkvap. štvorhranných rovných, oblúkových, do 30° rš 250 a 330 mm,  -0,00347t</t>
  </si>
  <si>
    <t>-98449123</t>
  </si>
  <si>
    <t>73</t>
  </si>
  <si>
    <t>764354038.S</t>
  </si>
  <si>
    <t>Montáž zberného kotlíka z titánzinkového TiZn plechu, pre rúry s priemerom do 120 mm</t>
  </si>
  <si>
    <t>1308608862</t>
  </si>
  <si>
    <t>74</t>
  </si>
  <si>
    <t>553440058900.S</t>
  </si>
  <si>
    <t>Kotlík zberný titán-zinok pre kruhové potrubie, rozmer 120 mm</t>
  </si>
  <si>
    <t>1649623619</t>
  </si>
  <si>
    <t>75</t>
  </si>
  <si>
    <t>764354121.S</t>
  </si>
  <si>
    <t>Žľaby z titánzinkového TiZn plechu, pododkvapové polkruhové r.š. 200 mm</t>
  </si>
  <si>
    <t>1243967575</t>
  </si>
  <si>
    <t>76</t>
  </si>
  <si>
    <t>764421850.S</t>
  </si>
  <si>
    <t>Demontáž oplechovania ríms rš od 250 do 330 mm,  -0,00175t</t>
  </si>
  <si>
    <t>-1141841075</t>
  </si>
  <si>
    <t>77</t>
  </si>
  <si>
    <t>764453872.S</t>
  </si>
  <si>
    <t>Demontáž odpadového odskoku, so stranou, alebo priemerom 75 mm 100 mm,  -0,00110t</t>
  </si>
  <si>
    <t>1843938637</t>
  </si>
  <si>
    <t>78</t>
  </si>
  <si>
    <t>764453881.S</t>
  </si>
  <si>
    <t>Demontáž odpadového výpustu vody kruhového,  -0,00020t</t>
  </si>
  <si>
    <t>322017233</t>
  </si>
  <si>
    <t>79</t>
  </si>
  <si>
    <t>764454124.S</t>
  </si>
  <si>
    <t>Zvodové rúry z titánzinkového TiZn plechu, kruhové priemer 120 mm</t>
  </si>
  <si>
    <t>1524181426</t>
  </si>
  <si>
    <t>80</t>
  </si>
  <si>
    <t>764454802.S</t>
  </si>
  <si>
    <t>Demontáž odpadových rúr kruhových, s priemerom 120 mm,  -0,00285t</t>
  </si>
  <si>
    <t>1185456024</t>
  </si>
  <si>
    <t>81</t>
  </si>
  <si>
    <t>998764101.S</t>
  </si>
  <si>
    <t>Presun hmôt pre konštrukcie klampiarske v objektoch výšky do 6 m</t>
  </si>
  <si>
    <t>527412989</t>
  </si>
  <si>
    <t>765</t>
  </si>
  <si>
    <t>Konštrukcie - krytiny tvrdé</t>
  </si>
  <si>
    <t>82</t>
  </si>
  <si>
    <t>765321813.S</t>
  </si>
  <si>
    <t>Demontáž azbestocementovej krytiny zo štvorcov alebo šablón do sutiny, na latovaní, sklon nad 45°, -0,01300 t</t>
  </si>
  <si>
    <t>-698084317</t>
  </si>
  <si>
    <t>783</t>
  </si>
  <si>
    <t>Nátery</t>
  </si>
  <si>
    <t>83</t>
  </si>
  <si>
    <t>783424241.S</t>
  </si>
  <si>
    <t>Nátery kov.potr.a armatúr v kanáloch a šachtách syntetické potrubie do DN 50 mm ednonás. 1x email a základný náter - 105µm</t>
  </si>
  <si>
    <t>-691100585</t>
  </si>
  <si>
    <t>84</t>
  </si>
  <si>
    <t>783782404.S</t>
  </si>
  <si>
    <t>Nátery tesárskych konštrukcií, povrchová impregnácia proti drevokaznému hmyzu, hubám a plesniam, jednonásobná</t>
  </si>
  <si>
    <t>507339635</t>
  </si>
  <si>
    <t>Práce a dodávky M</t>
  </si>
  <si>
    <t>21-M</t>
  </si>
  <si>
    <t>Elektromontáže</t>
  </si>
  <si>
    <t>85</t>
  </si>
  <si>
    <t>Pol1</t>
  </si>
  <si>
    <t>-36173616</t>
  </si>
  <si>
    <t>D2</t>
  </si>
  <si>
    <t xml:space="preserve">Elektro materiál </t>
  </si>
  <si>
    <t>86</t>
  </si>
  <si>
    <t>Pol10</t>
  </si>
  <si>
    <t>Svietidlo E1, kancelárske, 1x42W, 230V</t>
  </si>
  <si>
    <t>-1137353809</t>
  </si>
  <si>
    <t>87</t>
  </si>
  <si>
    <t>Pol11</t>
  </si>
  <si>
    <t>Svietidlo E5, 1x108W, 230V</t>
  </si>
  <si>
    <t>543827550</t>
  </si>
  <si>
    <t>88</t>
  </si>
  <si>
    <t>Pol12</t>
  </si>
  <si>
    <t>Svietidlo E2, 1x25W, 230V</t>
  </si>
  <si>
    <t>600885578</t>
  </si>
  <si>
    <t>89</t>
  </si>
  <si>
    <t>Pol13</t>
  </si>
  <si>
    <t>Senzor pohybu PIR</t>
  </si>
  <si>
    <t>1821638687</t>
  </si>
  <si>
    <t>90</t>
  </si>
  <si>
    <t>Pol14</t>
  </si>
  <si>
    <t>Ventilátor odťahový</t>
  </si>
  <si>
    <t>985455328</t>
  </si>
  <si>
    <t>91</t>
  </si>
  <si>
    <t>Pol15</t>
  </si>
  <si>
    <t>Chránička FXP 20mm</t>
  </si>
  <si>
    <t>-1590270536</t>
  </si>
  <si>
    <t>92</t>
  </si>
  <si>
    <t>Pol16</t>
  </si>
  <si>
    <t>FTP cat 6e. LSOH,</t>
  </si>
  <si>
    <t>1048020570</t>
  </si>
  <si>
    <t>93</t>
  </si>
  <si>
    <t>Pol17</t>
  </si>
  <si>
    <t>Kábel N2XH-J, 3x1,5</t>
  </si>
  <si>
    <t>307963828</t>
  </si>
  <si>
    <t>94</t>
  </si>
  <si>
    <t>Pol18</t>
  </si>
  <si>
    <t>Kábel N2XH-J, 3x2,5</t>
  </si>
  <si>
    <t>-1494312207</t>
  </si>
  <si>
    <t>95</t>
  </si>
  <si>
    <t>Pol19</t>
  </si>
  <si>
    <t>Kábel N2XH-O, 3x1,5</t>
  </si>
  <si>
    <t>-933412249</t>
  </si>
  <si>
    <t>96</t>
  </si>
  <si>
    <t>Pol2</t>
  </si>
  <si>
    <t>Zásuvka jednoduchá 230V,50Hz + Rámik</t>
  </si>
  <si>
    <t>-1282636251</t>
  </si>
  <si>
    <t>97</t>
  </si>
  <si>
    <t>Pol20</t>
  </si>
  <si>
    <t>Vodič ZŽ 6</t>
  </si>
  <si>
    <t>-1563163033</t>
  </si>
  <si>
    <t>98</t>
  </si>
  <si>
    <t>Pol21</t>
  </si>
  <si>
    <t>Vodič ZŽ 4</t>
  </si>
  <si>
    <t>1773127658</t>
  </si>
  <si>
    <t>Pol22</t>
  </si>
  <si>
    <t>Wago svorky 2</t>
  </si>
  <si>
    <t>-1483410243</t>
  </si>
  <si>
    <t>100</t>
  </si>
  <si>
    <t>Pol23</t>
  </si>
  <si>
    <t>Wago svorky 3</t>
  </si>
  <si>
    <t>797089787</t>
  </si>
  <si>
    <t>101</t>
  </si>
  <si>
    <t>Pol24</t>
  </si>
  <si>
    <t>Wago svorky 4</t>
  </si>
  <si>
    <t>-1441972819</t>
  </si>
  <si>
    <t>102</t>
  </si>
  <si>
    <t>Pol25</t>
  </si>
  <si>
    <t>Prístrojová krabica KOPOS</t>
  </si>
  <si>
    <t>302063425</t>
  </si>
  <si>
    <t>103</t>
  </si>
  <si>
    <t>Pol26</t>
  </si>
  <si>
    <t>Bernard svorka + CU pásik ZS16</t>
  </si>
  <si>
    <t>-1373760971</t>
  </si>
  <si>
    <t>104</t>
  </si>
  <si>
    <t>Pol27</t>
  </si>
  <si>
    <t>Svorka ZS4</t>
  </si>
  <si>
    <t>1199860660</t>
  </si>
  <si>
    <t>105</t>
  </si>
  <si>
    <t>Pol28</t>
  </si>
  <si>
    <t>Prípojnica EPP</t>
  </si>
  <si>
    <t>-876744996</t>
  </si>
  <si>
    <t>106</t>
  </si>
  <si>
    <t>Pol29</t>
  </si>
  <si>
    <t>Pomocný montážny materiál + upchávky</t>
  </si>
  <si>
    <t>%</t>
  </si>
  <si>
    <t>-224048297</t>
  </si>
  <si>
    <t>107</t>
  </si>
  <si>
    <t>Pol3</t>
  </si>
  <si>
    <t>Zásuvka jednoduchá 230V,50Hz, IP44 + Rámik</t>
  </si>
  <si>
    <t>233445018</t>
  </si>
  <si>
    <t>108</t>
  </si>
  <si>
    <t>Pol30</t>
  </si>
  <si>
    <t>Rack pre SERVE</t>
  </si>
  <si>
    <t>-968361041</t>
  </si>
  <si>
    <t>109</t>
  </si>
  <si>
    <t>Pol31</t>
  </si>
  <si>
    <t>Montáž vypínačov, zásuviek</t>
  </si>
  <si>
    <t>-712334374</t>
  </si>
  <si>
    <t>110</t>
  </si>
  <si>
    <t>Pol32</t>
  </si>
  <si>
    <t>Montáž svietidiel, VZT,</t>
  </si>
  <si>
    <t>-1299311751</t>
  </si>
  <si>
    <t>111</t>
  </si>
  <si>
    <t>Pol331</t>
  </si>
  <si>
    <t xml:space="preserve">Montažne práce pokladka + sekacie práce </t>
  </si>
  <si>
    <t>-2062586597</t>
  </si>
  <si>
    <t>112</t>
  </si>
  <si>
    <t>Pol4</t>
  </si>
  <si>
    <t>Vypínač riad č. 1 + rámik</t>
  </si>
  <si>
    <t>931288854</t>
  </si>
  <si>
    <t>113</t>
  </si>
  <si>
    <t>Pol5</t>
  </si>
  <si>
    <t>Vypínač riad č. 6, 6+6, 7 + rámik</t>
  </si>
  <si>
    <t>937593256</t>
  </si>
  <si>
    <t>114</t>
  </si>
  <si>
    <t>Pol6</t>
  </si>
  <si>
    <t>Zásuvka 2xRJ45 FTP, HDMI + rámik</t>
  </si>
  <si>
    <t>-1807748608</t>
  </si>
  <si>
    <t>115</t>
  </si>
  <si>
    <t>Pol7</t>
  </si>
  <si>
    <t>532585773</t>
  </si>
  <si>
    <t>116</t>
  </si>
  <si>
    <t>Pol8</t>
  </si>
  <si>
    <t>Svietidlo E3 vonkajšie nástenné, IP44</t>
  </si>
  <si>
    <t>-1262834814</t>
  </si>
  <si>
    <t>117</t>
  </si>
  <si>
    <t>Pol9</t>
  </si>
  <si>
    <t>Svietidlo E4, Nudzové svietidlo + antipanické svietidlo, kombinácia</t>
  </si>
  <si>
    <t>2017563025</t>
  </si>
  <si>
    <t>D3</t>
  </si>
  <si>
    <t>Bleskozvodná sústava, uzemnenie + montáž</t>
  </si>
  <si>
    <t>118</t>
  </si>
  <si>
    <t>Pol33</t>
  </si>
  <si>
    <t>Zberná tyč 1,5 m</t>
  </si>
  <si>
    <t>1121819056</t>
  </si>
  <si>
    <t>119</t>
  </si>
  <si>
    <t>Pol332</t>
  </si>
  <si>
    <t>-644224885</t>
  </si>
  <si>
    <t>120</t>
  </si>
  <si>
    <t>Pol34</t>
  </si>
  <si>
    <t>Skúšobná svorka, Štítok označovací</t>
  </si>
  <si>
    <t>-1472499104</t>
  </si>
  <si>
    <t>121</t>
  </si>
  <si>
    <t>Pol35</t>
  </si>
  <si>
    <t>Svorka spojovacia</t>
  </si>
  <si>
    <t>197866270</t>
  </si>
  <si>
    <t>122</t>
  </si>
  <si>
    <t>Pol36</t>
  </si>
  <si>
    <t>Svorka krížová</t>
  </si>
  <si>
    <t>746255995</t>
  </si>
  <si>
    <t>123</t>
  </si>
  <si>
    <t>Pol37</t>
  </si>
  <si>
    <t>Svorka odkvapová</t>
  </si>
  <si>
    <t>-133593387</t>
  </si>
  <si>
    <t>124</t>
  </si>
  <si>
    <t>Pol38</t>
  </si>
  <si>
    <t>AlMgSi 8 mm (cca.1kg/7,4m) 300m</t>
  </si>
  <si>
    <t>214271153</t>
  </si>
  <si>
    <t>125</t>
  </si>
  <si>
    <t>Pol39</t>
  </si>
  <si>
    <t>Podpera vedenia PV/ betónová podpera</t>
  </si>
  <si>
    <t>-1840738606</t>
  </si>
  <si>
    <t>126</t>
  </si>
  <si>
    <t>Pol40</t>
  </si>
  <si>
    <t>Držiak zachytávacej tyče</t>
  </si>
  <si>
    <t>-1262342641</t>
  </si>
  <si>
    <t>127</t>
  </si>
  <si>
    <t>Pol41</t>
  </si>
  <si>
    <t>Podpera vedenia do muriva a do hmoždinky</t>
  </si>
  <si>
    <t>-429500109</t>
  </si>
  <si>
    <t>128</t>
  </si>
  <si>
    <t>Pol42</t>
  </si>
  <si>
    <t>Uholník ochranný L=1700mm</t>
  </si>
  <si>
    <t>806293495</t>
  </si>
  <si>
    <t>129</t>
  </si>
  <si>
    <t>Pol43</t>
  </si>
  <si>
    <t>Držiak ochran. uholníka univerzálny s vrutom</t>
  </si>
  <si>
    <t>-1747395046</t>
  </si>
  <si>
    <t>130</t>
  </si>
  <si>
    <t>Pol44</t>
  </si>
  <si>
    <t>Ochranná strieška</t>
  </si>
  <si>
    <t>-826445417</t>
  </si>
  <si>
    <t>131</t>
  </si>
  <si>
    <t>Pol45</t>
  </si>
  <si>
    <t>Zemniaca tyč ZT 2m</t>
  </si>
  <si>
    <t>-651517091</t>
  </si>
  <si>
    <t>132</t>
  </si>
  <si>
    <t>Pol46</t>
  </si>
  <si>
    <t>FeZn 10mm (cca.1kg/1,61m)</t>
  </si>
  <si>
    <t>-166414007</t>
  </si>
  <si>
    <t>133</t>
  </si>
  <si>
    <t>Pol47</t>
  </si>
  <si>
    <t>Výkopové práce pre uzemnenie, uloženie a zához FeZn</t>
  </si>
  <si>
    <t>240356846</t>
  </si>
  <si>
    <t>134</t>
  </si>
  <si>
    <t>Pol48</t>
  </si>
  <si>
    <t>Murárska výpomoc</t>
  </si>
  <si>
    <t>hod</t>
  </si>
  <si>
    <t>-1107585440</t>
  </si>
  <si>
    <t>135</t>
  </si>
  <si>
    <t>Pol49</t>
  </si>
  <si>
    <t>Vypracovanie revíznej správy</t>
  </si>
  <si>
    <t>1955420906</t>
  </si>
  <si>
    <t>136</t>
  </si>
  <si>
    <t>Pol50</t>
  </si>
  <si>
    <t>Vypracovanie PSV</t>
  </si>
  <si>
    <t>2018001389</t>
  </si>
  <si>
    <t xml:space="preserve">02 - Neoprávnené náklady </t>
  </si>
  <si>
    <t xml:space="preserve">    723 - Zdravotechnika - vnútorný plynovod</t>
  </si>
  <si>
    <t>723</t>
  </si>
  <si>
    <t>Zdravotechnika - vnútorný plynovod</t>
  </si>
  <si>
    <t>723120202.S</t>
  </si>
  <si>
    <t>Potrubie z oceľových rúrok závitových čiernych spájaných zvarovaním - akosť 11 353.0 DN 15</t>
  </si>
  <si>
    <t>-420984233</t>
  </si>
  <si>
    <t>723170130.S</t>
  </si>
  <si>
    <t>Montáž nástenky pre plynové nerezové vlnovcové rúry DN 20</t>
  </si>
  <si>
    <t>86957811</t>
  </si>
  <si>
    <t>197730079810.S</t>
  </si>
  <si>
    <t>Nástenka PLT DN 20xR 1/2", mosadz, pre rúry ohybné vlnovcové z ušľachtilej ocele</t>
  </si>
  <si>
    <t>-1720658849</t>
  </si>
  <si>
    <t>723230020.S</t>
  </si>
  <si>
    <t>Montáž guľového uzáveru rohového PN 5 G 1/2 MF s protipožiarnou armatúrou vnútorný a vonkajší závit</t>
  </si>
  <si>
    <t>-1928349879</t>
  </si>
  <si>
    <t>551340009000.S</t>
  </si>
  <si>
    <t>Guľový uzáver na plyn rohový 1/2"x1/2" MF, s protipožiarnou armatúrou, prevádzková poistka, niklovaná mosadz</t>
  </si>
  <si>
    <t>1151129285</t>
  </si>
  <si>
    <t>998723201.S</t>
  </si>
  <si>
    <t>Presun hmôt pre vnútorný plynovod v objektoch výšky do 6 m</t>
  </si>
  <si>
    <t>1662562924</t>
  </si>
  <si>
    <r>
      <t xml:space="preserve">Rozvádzač RH, Ocelovo plastová rozvodnica s výbavou, rekonštrukcia </t>
    </r>
    <r>
      <rPr>
        <vertAlign val="superscript"/>
        <sz val="9"/>
        <rFont val="Arial CE"/>
        <family val="2"/>
        <charset val="238"/>
      </rPr>
      <t>1)</t>
    </r>
  </si>
  <si>
    <t>Poznámky:</t>
  </si>
  <si>
    <t>1)  Rozvádzač je určený na 18 portov, tomu je potrebné prispôsobiť veľkosť a typ skrine. Prívod od operátora nie je špecifikovaný, nakoľko je možnosť voľby viacerých operátorov, na mieste existuje možnosť optického aj metalického napojenia - dodávka operátora.</t>
  </si>
  <si>
    <r>
      <t xml:space="preserve">Domáce dorozumovacie zariadenie 4 zariadenia </t>
    </r>
    <r>
      <rPr>
        <vertAlign val="superscript"/>
        <sz val="9"/>
        <rFont val="Arial CE"/>
        <family val="2"/>
        <charset val="238"/>
      </rPr>
      <t>2)</t>
    </r>
  </si>
  <si>
    <t xml:space="preserve">2)  Napájanie FTP káblom, pre silnoprúdové napájanie je rezerva v rozvádzači.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</si>
</sst>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%"/>
    <numFmt numFmtId="165" formatCode="dd\.mm\.yyyy"/>
    <numFmt numFmtId="166" formatCode="#,##0.00000"/>
    <numFmt numFmtId="167" formatCode="#,##0.000"/>
  </numFmts>
  <fonts count="39" x14ac:knownFonts="1">
    <font>
      <sz val="8"/>
      <name val="Arial CE"/>
      <family val="2"/>
    </font>
    <font>
      <sz val="10"/>
      <color rgb="FF969696"/>
      <name val="Arial CE"/>
      <family val="2"/>
      <charset val="238"/>
    </font>
    <font>
      <sz val="10"/>
      <name val="Arial CE"/>
      <family val="2"/>
      <charset val="238"/>
    </font>
    <font>
      <b/>
      <sz val="11"/>
      <name val="Arial CE"/>
      <family val="2"/>
      <charset val="238"/>
    </font>
    <font>
      <b/>
      <sz val="12"/>
      <name val="Arial CE"/>
      <family val="2"/>
      <charset val="238"/>
    </font>
    <font>
      <sz val="11"/>
      <name val="Arial CE"/>
      <family val="2"/>
      <charset val="238"/>
    </font>
    <font>
      <sz val="12"/>
      <color rgb="FF003366"/>
      <name val="Arial CE"/>
      <family val="2"/>
      <charset val="238"/>
    </font>
    <font>
      <sz val="10"/>
      <color rgb="FF003366"/>
      <name val="Arial CE"/>
      <family val="2"/>
      <charset val="238"/>
    </font>
    <font>
      <sz val="8"/>
      <color rgb="FF003366"/>
      <name val="Arial CE"/>
      <family val="2"/>
      <charset val="238"/>
    </font>
    <font>
      <sz val="8"/>
      <color rgb="FFFFFFFF"/>
      <name val="Arial CE"/>
      <family val="2"/>
      <charset val="238"/>
    </font>
    <font>
      <sz val="8"/>
      <color rgb="FF3366FF"/>
      <name val="Arial CE"/>
      <family val="2"/>
      <charset val="238"/>
    </font>
    <font>
      <b/>
      <sz val="14"/>
      <name val="Arial CE"/>
      <family val="2"/>
      <charset val="238"/>
    </font>
    <font>
      <b/>
      <sz val="12"/>
      <color rgb="FF969696"/>
      <name val="Arial CE"/>
      <family val="2"/>
      <charset val="238"/>
    </font>
    <font>
      <b/>
      <sz val="8"/>
      <color rgb="FF969696"/>
      <name val="Arial CE"/>
      <family val="2"/>
      <charset val="238"/>
    </font>
    <font>
      <b/>
      <sz val="10"/>
      <name val="Arial CE"/>
      <family val="2"/>
      <charset val="238"/>
    </font>
    <font>
      <sz val="10"/>
      <color rgb="FFFFFFFF"/>
      <name val="Arial CE"/>
      <family val="2"/>
      <charset val="238"/>
    </font>
    <font>
      <b/>
      <sz val="10"/>
      <color rgb="FFFFFFFF"/>
      <name val="Arial CE"/>
      <family val="2"/>
      <charset val="238"/>
    </font>
    <font>
      <b/>
      <sz val="10"/>
      <color rgb="FF969696"/>
      <name val="Arial CE"/>
      <family val="2"/>
      <charset val="238"/>
    </font>
    <font>
      <b/>
      <sz val="10"/>
      <color rgb="FF464646"/>
      <name val="Arial CE"/>
      <family val="2"/>
      <charset val="238"/>
    </font>
    <font>
      <sz val="12"/>
      <color rgb="FF969696"/>
      <name val="Arial CE"/>
      <family val="2"/>
      <charset val="238"/>
    </font>
    <font>
      <sz val="8"/>
      <color rgb="FF969696"/>
      <name val="Arial CE"/>
      <family val="2"/>
      <charset val="238"/>
    </font>
    <font>
      <sz val="9"/>
      <name val="Arial CE"/>
      <family val="2"/>
      <charset val="238"/>
    </font>
    <font>
      <sz val="9"/>
      <color rgb="FF969696"/>
      <name val="Arial CE"/>
      <family val="2"/>
      <charset val="238"/>
    </font>
    <font>
      <b/>
      <sz val="12"/>
      <color rgb="FF960000"/>
      <name val="Arial CE"/>
      <family val="2"/>
      <charset val="238"/>
    </font>
    <font>
      <sz val="12"/>
      <name val="Arial CE"/>
      <family val="2"/>
      <charset val="238"/>
    </font>
    <font>
      <sz val="18"/>
      <color theme="10"/>
      <name val="Wingdings 2"/>
      <family val="1"/>
      <charset val="2"/>
    </font>
    <font>
      <b/>
      <sz val="11"/>
      <color rgb="FF003366"/>
      <name val="Arial CE"/>
      <family val="2"/>
      <charset val="238"/>
    </font>
    <font>
      <sz val="11"/>
      <color rgb="FF003366"/>
      <name val="Arial CE"/>
      <family val="2"/>
      <charset val="238"/>
    </font>
    <font>
      <sz val="11"/>
      <color rgb="FF969696"/>
      <name val="Arial CE"/>
      <family val="2"/>
      <charset val="238"/>
    </font>
    <font>
      <sz val="10"/>
      <color rgb="FF3366FF"/>
      <name val="Arial CE"/>
      <family val="2"/>
      <charset val="238"/>
    </font>
    <font>
      <b/>
      <sz val="12"/>
      <color rgb="FF800000"/>
      <name val="Arial CE"/>
      <family val="2"/>
      <charset val="238"/>
    </font>
    <font>
      <sz val="8"/>
      <color rgb="FF960000"/>
      <name val="Arial CE"/>
      <family val="2"/>
      <charset val="238"/>
    </font>
    <font>
      <b/>
      <sz val="8"/>
      <name val="Arial CE"/>
      <family val="2"/>
      <charset val="238"/>
    </font>
    <font>
      <i/>
      <sz val="9"/>
      <color rgb="FF0000FF"/>
      <name val="Arial CE"/>
      <family val="2"/>
      <charset val="238"/>
    </font>
    <font>
      <i/>
      <sz val="8"/>
      <color rgb="FF0000FF"/>
      <name val="Arial CE"/>
      <family val="2"/>
      <charset val="238"/>
    </font>
    <font>
      <u/>
      <sz val="11"/>
      <color theme="10"/>
      <name val="Calibri"/>
      <family val="2"/>
      <charset val="238"/>
      <scheme val="minor"/>
    </font>
    <font>
      <vertAlign val="superscript"/>
      <sz val="9"/>
      <name val="Arial CE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3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35" fillId="0" borderId="0" applyNumberFormat="0" applyFill="0" applyBorder="0" applyAlignment="0" applyProtection="0"/>
  </cellStyleXfs>
  <cellXfs count="228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0" fillId="0" borderId="0" xfId="0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0" fillId="0" borderId="0" xfId="0" applyAlignment="1">
      <alignment horizontal="center" vertical="center" wrapText="1"/>
    </xf>
    <xf numFmtId="0" fontId="8" fillId="0" borderId="0" xfId="0" applyFont="1" applyAlignment="1"/>
    <xf numFmtId="0" fontId="9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11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/>
    </xf>
    <xf numFmtId="0" fontId="1" fillId="0" borderId="0" xfId="0" applyFont="1" applyAlignment="1">
      <alignment horizontal="left" vertical="center"/>
    </xf>
    <xf numFmtId="0" fontId="2" fillId="3" borderId="0" xfId="0" applyFont="1" applyFill="1" applyAlignment="1" applyProtection="1">
      <alignment horizontal="left" vertical="center"/>
      <protection locked="0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0" fontId="2" fillId="0" borderId="0" xfId="0" applyFont="1" applyAlignment="1">
      <alignment horizontal="left" vertical="center" wrapText="1"/>
    </xf>
    <xf numFmtId="0" fontId="0" fillId="0" borderId="4" xfId="0" applyBorder="1"/>
    <xf numFmtId="0" fontId="0" fillId="0" borderId="0" xfId="0" applyFont="1" applyAlignment="1">
      <alignment vertical="center"/>
    </xf>
    <xf numFmtId="0" fontId="0" fillId="0" borderId="3" xfId="0" applyFont="1" applyBorder="1" applyAlignment="1">
      <alignment vertical="center"/>
    </xf>
    <xf numFmtId="0" fontId="14" fillId="0" borderId="5" xfId="0" applyFont="1" applyBorder="1" applyAlignment="1">
      <alignment horizontal="left" vertical="center"/>
    </xf>
    <xf numFmtId="0" fontId="0" fillId="0" borderId="5" xfId="0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1" fillId="0" borderId="3" xfId="0" applyFont="1" applyBorder="1" applyAlignment="1">
      <alignment vertical="center"/>
    </xf>
    <xf numFmtId="0" fontId="15" fillId="0" borderId="0" xfId="0" applyFont="1" applyAlignment="1">
      <alignment horizontal="left" vertical="center"/>
    </xf>
    <xf numFmtId="0" fontId="15" fillId="0" borderId="0" xfId="0" applyFont="1" applyAlignment="1">
      <alignment vertical="center"/>
    </xf>
    <xf numFmtId="0" fontId="15" fillId="0" borderId="3" xfId="0" applyFont="1" applyBorder="1" applyAlignment="1">
      <alignment vertical="center"/>
    </xf>
    <xf numFmtId="0" fontId="0" fillId="4" borderId="0" xfId="0" applyFont="1" applyFill="1" applyAlignment="1">
      <alignment vertical="center"/>
    </xf>
    <xf numFmtId="0" fontId="4" fillId="4" borderId="6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0" fontId="4" fillId="4" borderId="7" xfId="0" applyFont="1" applyFill="1" applyBorder="1" applyAlignment="1">
      <alignment horizontal="center" vertical="center"/>
    </xf>
    <xf numFmtId="0" fontId="0" fillId="0" borderId="3" xfId="0" applyBorder="1" applyAlignment="1">
      <alignment vertical="center"/>
    </xf>
    <xf numFmtId="0" fontId="18" fillId="0" borderId="4" xfId="0" applyFont="1" applyBorder="1" applyAlignment="1">
      <alignment horizontal="left" vertical="center"/>
    </xf>
    <xf numFmtId="0" fontId="0" fillId="0" borderId="4" xfId="0" applyBorder="1" applyAlignment="1">
      <alignment vertical="center"/>
    </xf>
    <xf numFmtId="0" fontId="1" fillId="0" borderId="5" xfId="0" applyFont="1" applyBorder="1" applyAlignment="1">
      <alignment horizontal="left" vertical="center"/>
    </xf>
    <xf numFmtId="0" fontId="0" fillId="0" borderId="4" xfId="0" applyFont="1" applyBorder="1" applyAlignment="1">
      <alignment vertical="center"/>
    </xf>
    <xf numFmtId="0" fontId="0" fillId="0" borderId="9" xfId="0" applyFont="1" applyBorder="1" applyAlignment="1">
      <alignment vertical="center"/>
    </xf>
    <xf numFmtId="0" fontId="0" fillId="0" borderId="10" xfId="0" applyFont="1" applyBorder="1" applyAlignment="1">
      <alignment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2" fillId="0" borderId="3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14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0" fillId="0" borderId="12" xfId="0" applyBorder="1" applyAlignment="1">
      <alignment vertical="center"/>
    </xf>
    <xf numFmtId="0" fontId="0" fillId="0" borderId="13" xfId="0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0" fillId="5" borderId="7" xfId="0" applyFont="1" applyFill="1" applyBorder="1" applyAlignment="1">
      <alignment vertical="center"/>
    </xf>
    <xf numFmtId="0" fontId="21" fillId="5" borderId="0" xfId="0" applyFont="1" applyFill="1" applyAlignment="1">
      <alignment horizontal="center" vertical="center"/>
    </xf>
    <xf numFmtId="0" fontId="22" fillId="0" borderId="16" xfId="0" applyFont="1" applyBorder="1" applyAlignment="1">
      <alignment horizontal="center" vertical="center" wrapText="1"/>
    </xf>
    <xf numFmtId="0" fontId="22" fillId="0" borderId="17" xfId="0" applyFont="1" applyBorder="1" applyAlignment="1">
      <alignment horizontal="center" vertical="center" wrapText="1"/>
    </xf>
    <xf numFmtId="0" fontId="22" fillId="0" borderId="18" xfId="0" applyFont="1" applyBorder="1" applyAlignment="1">
      <alignment horizontal="center" vertical="center" wrapText="1"/>
    </xf>
    <xf numFmtId="0" fontId="0" fillId="0" borderId="11" xfId="0" applyFont="1" applyBorder="1" applyAlignment="1">
      <alignment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23" fillId="0" borderId="0" xfId="0" applyFont="1" applyAlignment="1">
      <alignment horizontal="left" vertical="center"/>
    </xf>
    <xf numFmtId="0" fontId="23" fillId="0" borderId="0" xfId="0" applyFont="1" applyAlignment="1">
      <alignment vertical="center"/>
    </xf>
    <xf numFmtId="4" fontId="23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" fontId="19" fillId="0" borderId="14" xfId="0" applyNumberFormat="1" applyFont="1" applyBorder="1" applyAlignment="1">
      <alignment vertical="center"/>
    </xf>
    <xf numFmtId="4" fontId="19" fillId="0" borderId="0" xfId="0" applyNumberFormat="1" applyFont="1" applyBorder="1" applyAlignment="1">
      <alignment vertical="center"/>
    </xf>
    <xf numFmtId="166" fontId="19" fillId="0" borderId="0" xfId="0" applyNumberFormat="1" applyFont="1" applyBorder="1" applyAlignment="1">
      <alignment vertical="center"/>
    </xf>
    <xf numFmtId="4" fontId="19" fillId="0" borderId="15" xfId="0" applyNumberFormat="1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0" fontId="24" fillId="0" borderId="0" xfId="0" applyFont="1" applyAlignment="1">
      <alignment horizontal="left" vertical="center"/>
    </xf>
    <xf numFmtId="0" fontId="25" fillId="0" borderId="0" xfId="1" applyFont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26" fillId="0" borderId="0" xfId="0" applyFont="1" applyAlignment="1">
      <alignment vertical="center"/>
    </xf>
    <xf numFmtId="0" fontId="27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4" fontId="28" fillId="0" borderId="14" xfId="0" applyNumberFormat="1" applyFont="1" applyBorder="1" applyAlignment="1">
      <alignment vertical="center"/>
    </xf>
    <xf numFmtId="4" fontId="28" fillId="0" borderId="0" xfId="0" applyNumberFormat="1" applyFont="1" applyBorder="1" applyAlignment="1">
      <alignment vertical="center"/>
    </xf>
    <xf numFmtId="166" fontId="28" fillId="0" borderId="0" xfId="0" applyNumberFormat="1" applyFont="1" applyBorder="1" applyAlignment="1">
      <alignment vertical="center"/>
    </xf>
    <xf numFmtId="4" fontId="28" fillId="0" borderId="15" xfId="0" applyNumberFormat="1" applyFont="1" applyBorder="1" applyAlignment="1">
      <alignment vertical="center"/>
    </xf>
    <xf numFmtId="0" fontId="5" fillId="0" borderId="0" xfId="0" applyFont="1" applyAlignment="1">
      <alignment horizontal="left" vertical="center"/>
    </xf>
    <xf numFmtId="4" fontId="28" fillId="0" borderId="19" xfId="0" applyNumberFormat="1" applyFont="1" applyBorder="1" applyAlignment="1">
      <alignment vertical="center"/>
    </xf>
    <xf numFmtId="4" fontId="28" fillId="0" borderId="20" xfId="0" applyNumberFormat="1" applyFont="1" applyBorder="1" applyAlignment="1">
      <alignment vertical="center"/>
    </xf>
    <xf numFmtId="166" fontId="28" fillId="0" borderId="20" xfId="0" applyNumberFormat="1" applyFont="1" applyBorder="1" applyAlignment="1">
      <alignment vertical="center"/>
    </xf>
    <xf numFmtId="4" fontId="28" fillId="0" borderId="21" xfId="0" applyNumberFormat="1" applyFont="1" applyBorder="1" applyAlignment="1">
      <alignment vertical="center"/>
    </xf>
    <xf numFmtId="0" fontId="29" fillId="0" borderId="0" xfId="0" applyFont="1" applyAlignment="1">
      <alignment horizontal="left" vertical="center"/>
    </xf>
    <xf numFmtId="0" fontId="0" fillId="0" borderId="0" xfId="0" applyFont="1" applyAlignment="1">
      <alignment vertical="center" wrapText="1"/>
    </xf>
    <xf numFmtId="0" fontId="0" fillId="0" borderId="3" xfId="0" applyFont="1" applyBorder="1" applyAlignment="1">
      <alignment vertical="center" wrapText="1"/>
    </xf>
    <xf numFmtId="0" fontId="0" fillId="0" borderId="3" xfId="0" applyBorder="1" applyAlignment="1">
      <alignment vertical="center" wrapText="1"/>
    </xf>
    <xf numFmtId="0" fontId="14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4" fontId="15" fillId="0" borderId="0" xfId="0" applyNumberFormat="1" applyFont="1" applyAlignment="1">
      <alignment vertical="center"/>
    </xf>
    <xf numFmtId="0" fontId="9" fillId="0" borderId="0" xfId="0" applyFont="1" applyAlignment="1">
      <alignment vertical="center"/>
    </xf>
    <xf numFmtId="164" fontId="15" fillId="0" borderId="0" xfId="0" applyNumberFormat="1" applyFont="1" applyAlignment="1">
      <alignment horizontal="right" vertical="center"/>
    </xf>
    <xf numFmtId="4" fontId="1" fillId="0" borderId="0" xfId="0" applyNumberFormat="1" applyFont="1" applyAlignment="1">
      <alignment vertical="center"/>
    </xf>
    <xf numFmtId="164" fontId="1" fillId="0" borderId="0" xfId="0" applyNumberFormat="1" applyFont="1" applyAlignment="1">
      <alignment horizontal="right" vertical="center"/>
    </xf>
    <xf numFmtId="0" fontId="0" fillId="5" borderId="0" xfId="0" applyFont="1" applyFill="1" applyAlignment="1">
      <alignment vertical="center"/>
    </xf>
    <xf numFmtId="0" fontId="4" fillId="5" borderId="6" xfId="0" applyFont="1" applyFill="1" applyBorder="1" applyAlignment="1">
      <alignment horizontal="left" vertical="center"/>
    </xf>
    <xf numFmtId="0" fontId="4" fillId="5" borderId="7" xfId="0" applyFont="1" applyFill="1" applyBorder="1" applyAlignment="1">
      <alignment horizontal="right" vertical="center"/>
    </xf>
    <xf numFmtId="0" fontId="4" fillId="5" borderId="7" xfId="0" applyFont="1" applyFill="1" applyBorder="1" applyAlignment="1">
      <alignment horizontal="center" vertical="center"/>
    </xf>
    <xf numFmtId="4" fontId="4" fillId="5" borderId="7" xfId="0" applyNumberFormat="1" applyFont="1" applyFill="1" applyBorder="1" applyAlignment="1">
      <alignment vertical="center"/>
    </xf>
    <xf numFmtId="0" fontId="0" fillId="5" borderId="8" xfId="0" applyFont="1" applyFill="1" applyBorder="1" applyAlignment="1">
      <alignment vertical="center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right" vertical="center"/>
    </xf>
    <xf numFmtId="0" fontId="21" fillId="5" borderId="0" xfId="0" applyFont="1" applyFill="1" applyAlignment="1">
      <alignment horizontal="left" vertical="center"/>
    </xf>
    <xf numFmtId="0" fontId="21" fillId="5" borderId="0" xfId="0" applyFont="1" applyFill="1" applyAlignment="1">
      <alignment horizontal="right" vertical="center"/>
    </xf>
    <xf numFmtId="0" fontId="30" fillId="0" borderId="0" xfId="0" applyFont="1" applyAlignment="1">
      <alignment horizontal="left" vertical="center"/>
    </xf>
    <xf numFmtId="0" fontId="6" fillId="0" borderId="3" xfId="0" applyFont="1" applyBorder="1" applyAlignment="1">
      <alignment vertical="center"/>
    </xf>
    <xf numFmtId="0" fontId="6" fillId="0" borderId="20" xfId="0" applyFont="1" applyBorder="1" applyAlignment="1">
      <alignment horizontal="left" vertical="center"/>
    </xf>
    <xf numFmtId="0" fontId="6" fillId="0" borderId="20" xfId="0" applyFont="1" applyBorder="1" applyAlignment="1">
      <alignment vertical="center"/>
    </xf>
    <xf numFmtId="4" fontId="6" fillId="0" borderId="20" xfId="0" applyNumberFormat="1" applyFont="1" applyBorder="1" applyAlignment="1">
      <alignment vertical="center"/>
    </xf>
    <xf numFmtId="0" fontId="7" fillId="0" borderId="3" xfId="0" applyFont="1" applyBorder="1" applyAlignment="1">
      <alignment vertical="center"/>
    </xf>
    <xf numFmtId="0" fontId="7" fillId="0" borderId="20" xfId="0" applyFont="1" applyBorder="1" applyAlignment="1">
      <alignment horizontal="left" vertical="center"/>
    </xf>
    <xf numFmtId="0" fontId="7" fillId="0" borderId="20" xfId="0" applyFont="1" applyBorder="1" applyAlignment="1">
      <alignment vertical="center"/>
    </xf>
    <xf numFmtId="4" fontId="7" fillId="0" borderId="20" xfId="0" applyNumberFormat="1" applyFont="1" applyBorder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21" fillId="5" borderId="16" xfId="0" applyFont="1" applyFill="1" applyBorder="1" applyAlignment="1">
      <alignment horizontal="center" vertical="center" wrapText="1"/>
    </xf>
    <xf numFmtId="0" fontId="21" fillId="5" borderId="17" xfId="0" applyFont="1" applyFill="1" applyBorder="1" applyAlignment="1">
      <alignment horizontal="center" vertical="center" wrapText="1"/>
    </xf>
    <xf numFmtId="0" fontId="21" fillId="5" borderId="18" xfId="0" applyFont="1" applyFill="1" applyBorder="1" applyAlignment="1">
      <alignment horizontal="center" vertical="center" wrapText="1"/>
    </xf>
    <xf numFmtId="0" fontId="21" fillId="5" borderId="0" xfId="0" applyFont="1" applyFill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167" fontId="23" fillId="0" borderId="0" xfId="0" applyNumberFormat="1" applyFont="1" applyAlignment="1"/>
    <xf numFmtId="166" fontId="31" fillId="0" borderId="12" xfId="0" applyNumberFormat="1" applyFont="1" applyBorder="1" applyAlignment="1"/>
    <xf numFmtId="166" fontId="31" fillId="0" borderId="13" xfId="0" applyNumberFormat="1" applyFont="1" applyBorder="1" applyAlignment="1"/>
    <xf numFmtId="167" fontId="32" fillId="0" borderId="0" xfId="0" applyNumberFormat="1" applyFont="1" applyAlignment="1">
      <alignment vertical="center"/>
    </xf>
    <xf numFmtId="0" fontId="8" fillId="0" borderId="3" xfId="0" applyFont="1" applyBorder="1" applyAlignment="1"/>
    <xf numFmtId="0" fontId="8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8" fillId="0" borderId="0" xfId="0" applyFont="1" applyAlignment="1" applyProtection="1">
      <protection locked="0"/>
    </xf>
    <xf numFmtId="167" fontId="6" fillId="0" borderId="0" xfId="0" applyNumberFormat="1" applyFont="1" applyAlignment="1"/>
    <xf numFmtId="0" fontId="8" fillId="0" borderId="14" xfId="0" applyFont="1" applyBorder="1" applyAlignment="1"/>
    <xf numFmtId="0" fontId="8" fillId="0" borderId="0" xfId="0" applyFont="1" applyBorder="1" applyAlignment="1"/>
    <xf numFmtId="166" fontId="8" fillId="0" borderId="0" xfId="0" applyNumberFormat="1" applyFont="1" applyBorder="1" applyAlignment="1"/>
    <xf numFmtId="166" fontId="8" fillId="0" borderId="15" xfId="0" applyNumberFormat="1" applyFont="1" applyBorder="1" applyAlignment="1"/>
    <xf numFmtId="0" fontId="8" fillId="0" borderId="0" xfId="0" applyFont="1" applyAlignment="1">
      <alignment horizontal="center"/>
    </xf>
    <xf numFmtId="167" fontId="8" fillId="0" borderId="0" xfId="0" applyNumberFormat="1" applyFont="1" applyAlignment="1">
      <alignment vertical="center"/>
    </xf>
    <xf numFmtId="0" fontId="7" fillId="0" borderId="0" xfId="0" applyFont="1" applyAlignment="1">
      <alignment horizontal="left"/>
    </xf>
    <xf numFmtId="167" fontId="7" fillId="0" borderId="0" xfId="0" applyNumberFormat="1" applyFont="1" applyAlignment="1"/>
    <xf numFmtId="0" fontId="0" fillId="0" borderId="3" xfId="0" applyFont="1" applyBorder="1" applyAlignment="1" applyProtection="1">
      <alignment vertical="center"/>
      <protection locked="0"/>
    </xf>
    <xf numFmtId="0" fontId="21" fillId="0" borderId="22" xfId="0" applyFont="1" applyBorder="1" applyAlignment="1" applyProtection="1">
      <alignment horizontal="center" vertical="center"/>
      <protection locked="0"/>
    </xf>
    <xf numFmtId="49" fontId="21" fillId="0" borderId="22" xfId="0" applyNumberFormat="1" applyFont="1" applyBorder="1" applyAlignment="1" applyProtection="1">
      <alignment horizontal="left" vertical="center" wrapText="1"/>
      <protection locked="0"/>
    </xf>
    <xf numFmtId="0" fontId="21" fillId="0" borderId="22" xfId="0" applyFont="1" applyBorder="1" applyAlignment="1" applyProtection="1">
      <alignment horizontal="left" vertical="center" wrapText="1"/>
      <protection locked="0"/>
    </xf>
    <xf numFmtId="0" fontId="21" fillId="0" borderId="22" xfId="0" applyFont="1" applyBorder="1" applyAlignment="1" applyProtection="1">
      <alignment horizontal="center" vertical="center" wrapText="1"/>
      <protection locked="0"/>
    </xf>
    <xf numFmtId="167" fontId="21" fillId="0" borderId="22" xfId="0" applyNumberFormat="1" applyFont="1" applyBorder="1" applyAlignment="1" applyProtection="1">
      <alignment vertical="center"/>
      <protection locked="0"/>
    </xf>
    <xf numFmtId="167" fontId="21" fillId="3" borderId="22" xfId="0" applyNumberFormat="1" applyFont="1" applyFill="1" applyBorder="1" applyAlignment="1" applyProtection="1">
      <alignment vertical="center"/>
      <protection locked="0"/>
    </xf>
    <xf numFmtId="0" fontId="0" fillId="0" borderId="22" xfId="0" applyFont="1" applyBorder="1" applyAlignment="1" applyProtection="1">
      <alignment vertical="center"/>
      <protection locked="0"/>
    </xf>
    <xf numFmtId="0" fontId="22" fillId="3" borderId="14" xfId="0" applyFont="1" applyFill="1" applyBorder="1" applyAlignment="1" applyProtection="1">
      <alignment horizontal="left" vertical="center"/>
      <protection locked="0"/>
    </xf>
    <xf numFmtId="0" fontId="22" fillId="0" borderId="0" xfId="0" applyFont="1" applyBorder="1" applyAlignment="1">
      <alignment horizontal="center" vertical="center"/>
    </xf>
    <xf numFmtId="166" fontId="22" fillId="0" borderId="0" xfId="0" applyNumberFormat="1" applyFont="1" applyBorder="1" applyAlignment="1">
      <alignment vertical="center"/>
    </xf>
    <xf numFmtId="166" fontId="22" fillId="0" borderId="15" xfId="0" applyNumberFormat="1" applyFont="1" applyBorder="1" applyAlignment="1">
      <alignment vertical="center"/>
    </xf>
    <xf numFmtId="0" fontId="21" fillId="0" borderId="0" xfId="0" applyFont="1" applyAlignment="1">
      <alignment horizontal="left" vertical="center"/>
    </xf>
    <xf numFmtId="4" fontId="0" fillId="0" borderId="0" xfId="0" applyNumberFormat="1" applyFont="1" applyAlignment="1">
      <alignment vertical="center"/>
    </xf>
    <xf numFmtId="167" fontId="0" fillId="0" borderId="0" xfId="0" applyNumberFormat="1" applyFont="1" applyAlignment="1">
      <alignment vertical="center"/>
    </xf>
    <xf numFmtId="0" fontId="33" fillId="0" borderId="22" xfId="0" applyFont="1" applyBorder="1" applyAlignment="1" applyProtection="1">
      <alignment horizontal="center" vertical="center"/>
      <protection locked="0"/>
    </xf>
    <xf numFmtId="49" fontId="33" fillId="0" borderId="22" xfId="0" applyNumberFormat="1" applyFont="1" applyBorder="1" applyAlignment="1" applyProtection="1">
      <alignment horizontal="left" vertical="center" wrapText="1"/>
      <protection locked="0"/>
    </xf>
    <xf numFmtId="0" fontId="33" fillId="0" borderId="22" xfId="0" applyFont="1" applyBorder="1" applyAlignment="1" applyProtection="1">
      <alignment horizontal="left" vertical="center" wrapText="1"/>
      <protection locked="0"/>
    </xf>
    <xf numFmtId="0" fontId="33" fillId="0" borderId="22" xfId="0" applyFont="1" applyBorder="1" applyAlignment="1" applyProtection="1">
      <alignment horizontal="center" vertical="center" wrapText="1"/>
      <protection locked="0"/>
    </xf>
    <xf numFmtId="167" fontId="33" fillId="0" borderId="22" xfId="0" applyNumberFormat="1" applyFont="1" applyBorder="1" applyAlignment="1" applyProtection="1">
      <alignment vertical="center"/>
      <protection locked="0"/>
    </xf>
    <xf numFmtId="167" fontId="33" fillId="3" borderId="22" xfId="0" applyNumberFormat="1" applyFont="1" applyFill="1" applyBorder="1" applyAlignment="1" applyProtection="1">
      <alignment vertical="center"/>
      <protection locked="0"/>
    </xf>
    <xf numFmtId="0" fontId="34" fillId="0" borderId="22" xfId="0" applyFont="1" applyBorder="1" applyAlignment="1" applyProtection="1">
      <alignment vertical="center"/>
      <protection locked="0"/>
    </xf>
    <xf numFmtId="0" fontId="34" fillId="0" borderId="3" xfId="0" applyFont="1" applyBorder="1" applyAlignment="1">
      <alignment vertical="center"/>
    </xf>
    <xf numFmtId="0" fontId="33" fillId="3" borderId="14" xfId="0" applyFont="1" applyFill="1" applyBorder="1" applyAlignment="1" applyProtection="1">
      <alignment horizontal="left" vertical="center"/>
      <protection locked="0"/>
    </xf>
    <xf numFmtId="0" fontId="33" fillId="0" borderId="0" xfId="0" applyFont="1" applyBorder="1" applyAlignment="1">
      <alignment horizontal="center" vertical="center"/>
    </xf>
    <xf numFmtId="0" fontId="22" fillId="3" borderId="19" xfId="0" applyFont="1" applyFill="1" applyBorder="1" applyAlignment="1" applyProtection="1">
      <alignment horizontal="left" vertical="center"/>
      <protection locked="0"/>
    </xf>
    <xf numFmtId="0" fontId="22" fillId="0" borderId="20" xfId="0" applyFont="1" applyBorder="1" applyAlignment="1">
      <alignment horizontal="center" vertical="center"/>
    </xf>
    <xf numFmtId="0" fontId="0" fillId="0" borderId="20" xfId="0" applyFont="1" applyBorder="1" applyAlignment="1">
      <alignment vertical="center"/>
    </xf>
    <xf numFmtId="166" fontId="22" fillId="0" borderId="20" xfId="0" applyNumberFormat="1" applyFont="1" applyBorder="1" applyAlignment="1">
      <alignment vertical="center"/>
    </xf>
    <xf numFmtId="166" fontId="22" fillId="0" borderId="21" xfId="0" applyNumberFormat="1" applyFont="1" applyBorder="1" applyAlignment="1">
      <alignment vertical="center"/>
    </xf>
    <xf numFmtId="0" fontId="37" fillId="0" borderId="22" xfId="0" applyFont="1" applyBorder="1" applyAlignment="1" applyProtection="1">
      <alignment horizontal="left" vertical="center" wrapText="1"/>
      <protection locked="0"/>
    </xf>
    <xf numFmtId="0" fontId="38" fillId="0" borderId="0" xfId="0" applyFont="1"/>
    <xf numFmtId="0" fontId="37" fillId="0" borderId="0" xfId="0" applyFont="1"/>
    <xf numFmtId="0" fontId="10" fillId="2" borderId="0" xfId="0" applyFont="1" applyFill="1" applyAlignment="1">
      <alignment horizontal="center" vertical="center"/>
    </xf>
    <xf numFmtId="0" fontId="0" fillId="0" borderId="0" xfId="0"/>
    <xf numFmtId="4" fontId="27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0" fontId="26" fillId="0" borderId="0" xfId="0" applyFont="1" applyAlignment="1">
      <alignment horizontal="left" vertical="center" wrapText="1"/>
    </xf>
    <xf numFmtId="4" fontId="23" fillId="0" borderId="0" xfId="0" applyNumberFormat="1" applyFont="1" applyAlignment="1">
      <alignment horizontal="right" vertical="center"/>
    </xf>
    <xf numFmtId="4" fontId="23" fillId="0" borderId="0" xfId="0" applyNumberFormat="1" applyFont="1" applyAlignment="1">
      <alignment vertical="center"/>
    </xf>
    <xf numFmtId="0" fontId="21" fillId="5" borderId="6" xfId="0" applyFont="1" applyFill="1" applyBorder="1" applyAlignment="1">
      <alignment horizontal="center" vertical="center"/>
    </xf>
    <xf numFmtId="0" fontId="21" fillId="5" borderId="7" xfId="0" applyFont="1" applyFill="1" applyBorder="1" applyAlignment="1">
      <alignment horizontal="left" vertical="center"/>
    </xf>
    <xf numFmtId="0" fontId="21" fillId="5" borderId="7" xfId="0" applyFont="1" applyFill="1" applyBorder="1" applyAlignment="1">
      <alignment horizontal="center" vertical="center"/>
    </xf>
    <xf numFmtId="0" fontId="21" fillId="5" borderId="7" xfId="0" applyFont="1" applyFill="1" applyBorder="1" applyAlignment="1">
      <alignment horizontal="right" vertical="center"/>
    </xf>
    <xf numFmtId="0" fontId="21" fillId="5" borderId="8" xfId="0" applyFont="1" applyFill="1" applyBorder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/>
    </xf>
    <xf numFmtId="165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vertical="center"/>
    </xf>
    <xf numFmtId="0" fontId="19" fillId="0" borderId="11" xfId="0" applyFont="1" applyBorder="1" applyAlignment="1">
      <alignment horizontal="center" vertical="center"/>
    </xf>
    <xf numFmtId="0" fontId="19" fillId="0" borderId="12" xfId="0" applyFont="1" applyBorder="1" applyAlignment="1">
      <alignment horizontal="left" vertical="center"/>
    </xf>
    <xf numFmtId="0" fontId="20" fillId="0" borderId="14" xfId="0" applyFont="1" applyBorder="1" applyAlignment="1">
      <alignment horizontal="left" vertical="center"/>
    </xf>
    <xf numFmtId="0" fontId="20" fillId="0" borderId="0" xfId="0" applyFont="1" applyBorder="1" applyAlignment="1">
      <alignment horizontal="left" vertical="center"/>
    </xf>
    <xf numFmtId="4" fontId="16" fillId="0" borderId="0" xfId="0" applyNumberFormat="1" applyFont="1" applyAlignment="1">
      <alignment vertical="center"/>
    </xf>
    <xf numFmtId="0" fontId="15" fillId="0" borderId="0" xfId="0" applyFont="1" applyAlignment="1">
      <alignment vertical="center"/>
    </xf>
    <xf numFmtId="164" fontId="15" fillId="0" borderId="0" xfId="0" applyNumberFormat="1" applyFont="1" applyAlignment="1">
      <alignment horizontal="left" vertical="center"/>
    </xf>
    <xf numFmtId="0" fontId="4" fillId="4" borderId="7" xfId="0" applyFont="1" applyFill="1" applyBorder="1" applyAlignment="1">
      <alignment horizontal="left" vertical="center"/>
    </xf>
    <xf numFmtId="0" fontId="0" fillId="4" borderId="7" xfId="0" applyFont="1" applyFill="1" applyBorder="1" applyAlignment="1">
      <alignment vertical="center"/>
    </xf>
    <xf numFmtId="4" fontId="4" fillId="4" borderId="7" xfId="0" applyNumberFormat="1" applyFont="1" applyFill="1" applyBorder="1" applyAlignment="1">
      <alignment vertical="center"/>
    </xf>
    <xf numFmtId="0" fontId="0" fillId="4" borderId="8" xfId="0" applyFont="1" applyFill="1" applyBorder="1" applyAlignment="1">
      <alignment vertical="center"/>
    </xf>
    <xf numFmtId="4" fontId="17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164" fontId="1" fillId="0" borderId="0" xfId="0" applyNumberFormat="1" applyFont="1" applyAlignment="1">
      <alignment horizontal="left" vertical="center"/>
    </xf>
    <xf numFmtId="0" fontId="13" fillId="0" borderId="0" xfId="0" applyFont="1" applyAlignment="1">
      <alignment horizontal="left" vertical="top" wrapText="1"/>
    </xf>
    <xf numFmtId="0" fontId="13" fillId="0" borderId="0" xfId="0" applyFont="1" applyAlignment="1">
      <alignment horizontal="left" vertical="center"/>
    </xf>
    <xf numFmtId="0" fontId="17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horizontal="left" vertical="top" wrapText="1"/>
    </xf>
    <xf numFmtId="49" fontId="2" fillId="3" borderId="0" xfId="0" applyNumberFormat="1" applyFont="1" applyFill="1" applyAlignment="1" applyProtection="1">
      <alignment horizontal="left" vertical="center"/>
      <protection locked="0"/>
    </xf>
    <xf numFmtId="49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4" fontId="14" fillId="0" borderId="5" xfId="0" applyNumberFormat="1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1" fillId="0" borderId="0" xfId="0" applyFont="1" applyAlignment="1">
      <alignment horizontal="right" vertical="center"/>
    </xf>
    <xf numFmtId="0" fontId="0" fillId="0" borderId="0" xfId="0" applyFont="1" applyAlignment="1">
      <alignment vertical="center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37" fillId="0" borderId="0" xfId="0" applyFont="1" applyAlignment="1">
      <alignment horizontal="left" wrapText="1"/>
    </xf>
    <xf numFmtId="0" fontId="2" fillId="3" borderId="0" xfId="0" applyFont="1" applyFill="1" applyAlignment="1" applyProtection="1">
      <alignment horizontal="left" vertical="center"/>
      <protection locked="0"/>
    </xf>
    <xf numFmtId="0" fontId="21" fillId="0" borderId="0" xfId="0" applyFont="1" applyAlignment="1">
      <alignment horizontal="left" wrapText="1"/>
    </xf>
  </cellXfs>
  <cellStyles count="2">
    <cellStyle name="Hypertextové prepojenie" xfId="1" builtinId="8"/>
    <cellStyle name="Normálna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M98"/>
  <sheetViews>
    <sheetView showGridLines="0" tabSelected="1" workbookViewId="0"/>
  </sheetViews>
  <sheetFormatPr defaultRowHeight="11.25" x14ac:dyDescent="0.2"/>
  <cols>
    <col min="1" max="1" width="8.33203125" style="1" customWidth="1"/>
    <col min="2" max="2" width="1.6640625" style="1" customWidth="1"/>
    <col min="3" max="3" width="4.1640625" style="1" customWidth="1"/>
    <col min="4" max="33" width="2.6640625" style="1" customWidth="1"/>
    <col min="34" max="34" width="3.33203125" style="1" customWidth="1"/>
    <col min="35" max="35" width="31.6640625" style="1" customWidth="1"/>
    <col min="36" max="37" width="2.5" style="1" customWidth="1"/>
    <col min="38" max="38" width="8.33203125" style="1" customWidth="1"/>
    <col min="39" max="39" width="3.33203125" style="1" customWidth="1"/>
    <col min="40" max="40" width="13.33203125" style="1" customWidth="1"/>
    <col min="41" max="41" width="7.5" style="1" customWidth="1"/>
    <col min="42" max="42" width="4.1640625" style="1" customWidth="1"/>
    <col min="43" max="43" width="15.6640625" style="1" hidden="1" customWidth="1"/>
    <col min="44" max="44" width="13.6640625" style="1" customWidth="1"/>
    <col min="45" max="47" width="25.83203125" style="1" hidden="1" customWidth="1"/>
    <col min="48" max="49" width="21.6640625" style="1" hidden="1" customWidth="1"/>
    <col min="50" max="51" width="25" style="1" hidden="1" customWidth="1"/>
    <col min="52" max="52" width="21.6640625" style="1" hidden="1" customWidth="1"/>
    <col min="53" max="53" width="19.1640625" style="1" hidden="1" customWidth="1"/>
    <col min="54" max="54" width="25" style="1" hidden="1" customWidth="1"/>
    <col min="55" max="55" width="21.6640625" style="1" hidden="1" customWidth="1"/>
    <col min="56" max="56" width="19.1640625" style="1" hidden="1" customWidth="1"/>
    <col min="57" max="57" width="66.5" style="1" customWidth="1"/>
    <col min="71" max="91" width="9.33203125" style="1" hidden="1"/>
  </cols>
  <sheetData>
    <row r="1" spans="1:74" x14ac:dyDescent="0.2">
      <c r="A1" s="13" t="s">
        <v>0</v>
      </c>
      <c r="AZ1" s="13" t="s">
        <v>1</v>
      </c>
      <c r="BA1" s="13" t="s">
        <v>2</v>
      </c>
      <c r="BB1" s="13" t="s">
        <v>1</v>
      </c>
      <c r="BT1" s="13" t="s">
        <v>3</v>
      </c>
      <c r="BU1" s="13" t="s">
        <v>3</v>
      </c>
      <c r="BV1" s="13" t="s">
        <v>4</v>
      </c>
    </row>
    <row r="2" spans="1:74" s="1" customFormat="1" ht="36.950000000000003" customHeight="1" x14ac:dyDescent="0.2">
      <c r="AR2" s="180" t="s">
        <v>5</v>
      </c>
      <c r="AS2" s="181"/>
      <c r="AT2" s="181"/>
      <c r="AU2" s="181"/>
      <c r="AV2" s="181"/>
      <c r="AW2" s="181"/>
      <c r="AX2" s="181"/>
      <c r="AY2" s="181"/>
      <c r="AZ2" s="181"/>
      <c r="BA2" s="181"/>
      <c r="BB2" s="181"/>
      <c r="BC2" s="181"/>
      <c r="BD2" s="181"/>
      <c r="BE2" s="181"/>
      <c r="BS2" s="14" t="s">
        <v>6</v>
      </c>
      <c r="BT2" s="14" t="s">
        <v>7</v>
      </c>
    </row>
    <row r="3" spans="1:74" s="1" customFormat="1" ht="6.95" customHeight="1" x14ac:dyDescent="0.2">
      <c r="B3" s="15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6"/>
      <c r="R3" s="16"/>
      <c r="S3" s="16"/>
      <c r="T3" s="16"/>
      <c r="U3" s="16"/>
      <c r="V3" s="16"/>
      <c r="W3" s="16"/>
      <c r="X3" s="16"/>
      <c r="Y3" s="16"/>
      <c r="Z3" s="16"/>
      <c r="AA3" s="16"/>
      <c r="AB3" s="16"/>
      <c r="AC3" s="16"/>
      <c r="AD3" s="16"/>
      <c r="AE3" s="16"/>
      <c r="AF3" s="16"/>
      <c r="AG3" s="16"/>
      <c r="AH3" s="16"/>
      <c r="AI3" s="16"/>
      <c r="AJ3" s="16"/>
      <c r="AK3" s="16"/>
      <c r="AL3" s="16"/>
      <c r="AM3" s="16"/>
      <c r="AN3" s="16"/>
      <c r="AO3" s="16"/>
      <c r="AP3" s="16"/>
      <c r="AQ3" s="16"/>
      <c r="AR3" s="17"/>
      <c r="BS3" s="14" t="s">
        <v>6</v>
      </c>
      <c r="BT3" s="14" t="s">
        <v>7</v>
      </c>
    </row>
    <row r="4" spans="1:74" s="1" customFormat="1" ht="24.95" customHeight="1" x14ac:dyDescent="0.2">
      <c r="B4" s="17"/>
      <c r="D4" s="18" t="s">
        <v>8</v>
      </c>
      <c r="AR4" s="17"/>
      <c r="AS4" s="19" t="s">
        <v>9</v>
      </c>
      <c r="BE4" s="20" t="s">
        <v>10</v>
      </c>
      <c r="BS4" s="14" t="s">
        <v>6</v>
      </c>
    </row>
    <row r="5" spans="1:74" s="1" customFormat="1" ht="12" customHeight="1" x14ac:dyDescent="0.2">
      <c r="B5" s="17"/>
      <c r="D5" s="21" t="s">
        <v>11</v>
      </c>
      <c r="K5" s="214" t="s">
        <v>12</v>
      </c>
      <c r="L5" s="181"/>
      <c r="M5" s="181"/>
      <c r="N5" s="181"/>
      <c r="O5" s="181"/>
      <c r="P5" s="181"/>
      <c r="Q5" s="181"/>
      <c r="R5" s="181"/>
      <c r="S5" s="181"/>
      <c r="T5" s="181"/>
      <c r="U5" s="181"/>
      <c r="V5" s="181"/>
      <c r="W5" s="181"/>
      <c r="X5" s="181"/>
      <c r="Y5" s="181"/>
      <c r="Z5" s="181"/>
      <c r="AA5" s="181"/>
      <c r="AB5" s="181"/>
      <c r="AC5" s="181"/>
      <c r="AD5" s="181"/>
      <c r="AE5" s="181"/>
      <c r="AF5" s="181"/>
      <c r="AG5" s="181"/>
      <c r="AH5" s="181"/>
      <c r="AI5" s="181"/>
      <c r="AJ5" s="181"/>
      <c r="AK5" s="181"/>
      <c r="AL5" s="181"/>
      <c r="AM5" s="181"/>
      <c r="AN5" s="181"/>
      <c r="AO5" s="181"/>
      <c r="AR5" s="17"/>
      <c r="BE5" s="211" t="s">
        <v>13</v>
      </c>
      <c r="BS5" s="14" t="s">
        <v>6</v>
      </c>
    </row>
    <row r="6" spans="1:74" s="1" customFormat="1" ht="36.950000000000003" customHeight="1" x14ac:dyDescent="0.2">
      <c r="B6" s="17"/>
      <c r="D6" s="23" t="s">
        <v>14</v>
      </c>
      <c r="K6" s="215" t="s">
        <v>15</v>
      </c>
      <c r="L6" s="181"/>
      <c r="M6" s="181"/>
      <c r="N6" s="181"/>
      <c r="O6" s="181"/>
      <c r="P6" s="181"/>
      <c r="Q6" s="181"/>
      <c r="R6" s="181"/>
      <c r="S6" s="181"/>
      <c r="T6" s="181"/>
      <c r="U6" s="181"/>
      <c r="V6" s="181"/>
      <c r="W6" s="181"/>
      <c r="X6" s="181"/>
      <c r="Y6" s="181"/>
      <c r="Z6" s="181"/>
      <c r="AA6" s="181"/>
      <c r="AB6" s="181"/>
      <c r="AC6" s="181"/>
      <c r="AD6" s="181"/>
      <c r="AE6" s="181"/>
      <c r="AF6" s="181"/>
      <c r="AG6" s="181"/>
      <c r="AH6" s="181"/>
      <c r="AI6" s="181"/>
      <c r="AJ6" s="181"/>
      <c r="AK6" s="181"/>
      <c r="AL6" s="181"/>
      <c r="AM6" s="181"/>
      <c r="AN6" s="181"/>
      <c r="AO6" s="181"/>
      <c r="AR6" s="17"/>
      <c r="BE6" s="212"/>
      <c r="BS6" s="14" t="s">
        <v>6</v>
      </c>
    </row>
    <row r="7" spans="1:74" s="1" customFormat="1" ht="12" customHeight="1" x14ac:dyDescent="0.2">
      <c r="B7" s="17"/>
      <c r="D7" s="24" t="s">
        <v>16</v>
      </c>
      <c r="K7" s="22" t="s">
        <v>1</v>
      </c>
      <c r="AK7" s="24" t="s">
        <v>17</v>
      </c>
      <c r="AN7" s="22" t="s">
        <v>1</v>
      </c>
      <c r="AR7" s="17"/>
      <c r="BE7" s="212"/>
      <c r="BS7" s="14" t="s">
        <v>6</v>
      </c>
    </row>
    <row r="8" spans="1:74" s="1" customFormat="1" ht="12" customHeight="1" x14ac:dyDescent="0.2">
      <c r="B8" s="17"/>
      <c r="D8" s="24" t="s">
        <v>18</v>
      </c>
      <c r="K8" s="22" t="s">
        <v>19</v>
      </c>
      <c r="AK8" s="24" t="s">
        <v>20</v>
      </c>
      <c r="AN8" s="25" t="s">
        <v>21</v>
      </c>
      <c r="AR8" s="17"/>
      <c r="BE8" s="212"/>
      <c r="BS8" s="14" t="s">
        <v>6</v>
      </c>
    </row>
    <row r="9" spans="1:74" s="1" customFormat="1" ht="14.45" customHeight="1" x14ac:dyDescent="0.2">
      <c r="B9" s="17"/>
      <c r="AR9" s="17"/>
      <c r="BE9" s="212"/>
      <c r="BS9" s="14" t="s">
        <v>6</v>
      </c>
    </row>
    <row r="10" spans="1:74" s="1" customFormat="1" ht="12" customHeight="1" x14ac:dyDescent="0.2">
      <c r="B10" s="17"/>
      <c r="D10" s="24" t="s">
        <v>22</v>
      </c>
      <c r="AK10" s="24" t="s">
        <v>23</v>
      </c>
      <c r="AN10" s="22" t="s">
        <v>1</v>
      </c>
      <c r="AR10" s="17"/>
      <c r="BE10" s="212"/>
      <c r="BS10" s="14" t="s">
        <v>6</v>
      </c>
    </row>
    <row r="11" spans="1:74" s="1" customFormat="1" ht="18.399999999999999" customHeight="1" x14ac:dyDescent="0.2">
      <c r="B11" s="17"/>
      <c r="E11" s="22" t="s">
        <v>24</v>
      </c>
      <c r="AK11" s="24" t="s">
        <v>25</v>
      </c>
      <c r="AN11" s="22" t="s">
        <v>1</v>
      </c>
      <c r="AR11" s="17"/>
      <c r="BE11" s="212"/>
      <c r="BS11" s="14" t="s">
        <v>6</v>
      </c>
    </row>
    <row r="12" spans="1:74" s="1" customFormat="1" ht="6.95" customHeight="1" x14ac:dyDescent="0.2">
      <c r="B12" s="17"/>
      <c r="AR12" s="17"/>
      <c r="BE12" s="212"/>
      <c r="BS12" s="14" t="s">
        <v>6</v>
      </c>
    </row>
    <row r="13" spans="1:74" s="1" customFormat="1" ht="12" customHeight="1" x14ac:dyDescent="0.2">
      <c r="B13" s="17"/>
      <c r="D13" s="24" t="s">
        <v>26</v>
      </c>
      <c r="AK13" s="24" t="s">
        <v>23</v>
      </c>
      <c r="AN13" s="26" t="s">
        <v>27</v>
      </c>
      <c r="AR13" s="17"/>
      <c r="BE13" s="212"/>
      <c r="BS13" s="14" t="s">
        <v>6</v>
      </c>
    </row>
    <row r="14" spans="1:74" ht="12.75" x14ac:dyDescent="0.2">
      <c r="B14" s="17"/>
      <c r="E14" s="216" t="s">
        <v>27</v>
      </c>
      <c r="F14" s="217"/>
      <c r="G14" s="217"/>
      <c r="H14" s="217"/>
      <c r="I14" s="217"/>
      <c r="J14" s="217"/>
      <c r="K14" s="217"/>
      <c r="L14" s="217"/>
      <c r="M14" s="217"/>
      <c r="N14" s="217"/>
      <c r="O14" s="217"/>
      <c r="P14" s="217"/>
      <c r="Q14" s="217"/>
      <c r="R14" s="217"/>
      <c r="S14" s="217"/>
      <c r="T14" s="217"/>
      <c r="U14" s="217"/>
      <c r="V14" s="217"/>
      <c r="W14" s="217"/>
      <c r="X14" s="217"/>
      <c r="Y14" s="217"/>
      <c r="Z14" s="217"/>
      <c r="AA14" s="217"/>
      <c r="AB14" s="217"/>
      <c r="AC14" s="217"/>
      <c r="AD14" s="217"/>
      <c r="AE14" s="217"/>
      <c r="AF14" s="217"/>
      <c r="AG14" s="217"/>
      <c r="AH14" s="217"/>
      <c r="AI14" s="217"/>
      <c r="AJ14" s="217"/>
      <c r="AK14" s="24" t="s">
        <v>25</v>
      </c>
      <c r="AN14" s="26" t="s">
        <v>27</v>
      </c>
      <c r="AR14" s="17"/>
      <c r="BE14" s="212"/>
      <c r="BS14" s="14" t="s">
        <v>6</v>
      </c>
    </row>
    <row r="15" spans="1:74" s="1" customFormat="1" ht="6.95" customHeight="1" x14ac:dyDescent="0.2">
      <c r="B15" s="17"/>
      <c r="AR15" s="17"/>
      <c r="BE15" s="212"/>
      <c r="BS15" s="14" t="s">
        <v>3</v>
      </c>
    </row>
    <row r="16" spans="1:74" s="1" customFormat="1" ht="12" customHeight="1" x14ac:dyDescent="0.2">
      <c r="B16" s="17"/>
      <c r="D16" s="24" t="s">
        <v>28</v>
      </c>
      <c r="AK16" s="24" t="s">
        <v>23</v>
      </c>
      <c r="AN16" s="22" t="s">
        <v>1</v>
      </c>
      <c r="AR16" s="17"/>
      <c r="BE16" s="212"/>
      <c r="BS16" s="14" t="s">
        <v>3</v>
      </c>
    </row>
    <row r="17" spans="1:71" s="1" customFormat="1" ht="18.399999999999999" customHeight="1" x14ac:dyDescent="0.2">
      <c r="B17" s="17"/>
      <c r="E17" s="22" t="s">
        <v>29</v>
      </c>
      <c r="AK17" s="24" t="s">
        <v>25</v>
      </c>
      <c r="AN17" s="22" t="s">
        <v>1</v>
      </c>
      <c r="AR17" s="17"/>
      <c r="BE17" s="212"/>
      <c r="BS17" s="14" t="s">
        <v>30</v>
      </c>
    </row>
    <row r="18" spans="1:71" s="1" customFormat="1" ht="6.95" customHeight="1" x14ac:dyDescent="0.2">
      <c r="B18" s="17"/>
      <c r="AR18" s="17"/>
      <c r="BE18" s="212"/>
      <c r="BS18" s="14" t="s">
        <v>31</v>
      </c>
    </row>
    <row r="19" spans="1:71" s="1" customFormat="1" ht="12" customHeight="1" x14ac:dyDescent="0.2">
      <c r="B19" s="17"/>
      <c r="D19" s="24" t="s">
        <v>32</v>
      </c>
      <c r="AK19" s="24" t="s">
        <v>23</v>
      </c>
      <c r="AN19" s="22" t="s">
        <v>1</v>
      </c>
      <c r="AR19" s="17"/>
      <c r="BE19" s="212"/>
      <c r="BS19" s="14" t="s">
        <v>31</v>
      </c>
    </row>
    <row r="20" spans="1:71" s="1" customFormat="1" ht="18.399999999999999" customHeight="1" x14ac:dyDescent="0.2">
      <c r="B20" s="17"/>
      <c r="E20" s="22" t="s">
        <v>29</v>
      </c>
      <c r="AK20" s="24" t="s">
        <v>25</v>
      </c>
      <c r="AN20" s="22" t="s">
        <v>1</v>
      </c>
      <c r="AR20" s="17"/>
      <c r="BE20" s="212"/>
      <c r="BS20" s="14" t="s">
        <v>30</v>
      </c>
    </row>
    <row r="21" spans="1:71" s="1" customFormat="1" ht="6.95" customHeight="1" x14ac:dyDescent="0.2">
      <c r="B21" s="17"/>
      <c r="AR21" s="17"/>
      <c r="BE21" s="212"/>
    </row>
    <row r="22" spans="1:71" s="1" customFormat="1" ht="12" customHeight="1" x14ac:dyDescent="0.2">
      <c r="B22" s="17"/>
      <c r="D22" s="24" t="s">
        <v>33</v>
      </c>
      <c r="AR22" s="17"/>
      <c r="BE22" s="212"/>
    </row>
    <row r="23" spans="1:71" s="1" customFormat="1" ht="16.5" customHeight="1" x14ac:dyDescent="0.2">
      <c r="B23" s="17"/>
      <c r="E23" s="218" t="s">
        <v>1</v>
      </c>
      <c r="F23" s="218"/>
      <c r="G23" s="218"/>
      <c r="H23" s="218"/>
      <c r="I23" s="218"/>
      <c r="J23" s="218"/>
      <c r="K23" s="218"/>
      <c r="L23" s="218"/>
      <c r="M23" s="218"/>
      <c r="N23" s="218"/>
      <c r="O23" s="218"/>
      <c r="P23" s="218"/>
      <c r="Q23" s="218"/>
      <c r="R23" s="218"/>
      <c r="S23" s="218"/>
      <c r="T23" s="218"/>
      <c r="U23" s="218"/>
      <c r="V23" s="218"/>
      <c r="W23" s="218"/>
      <c r="X23" s="218"/>
      <c r="Y23" s="218"/>
      <c r="Z23" s="218"/>
      <c r="AA23" s="218"/>
      <c r="AB23" s="218"/>
      <c r="AC23" s="218"/>
      <c r="AD23" s="218"/>
      <c r="AE23" s="218"/>
      <c r="AF23" s="218"/>
      <c r="AG23" s="218"/>
      <c r="AH23" s="218"/>
      <c r="AI23" s="218"/>
      <c r="AJ23" s="218"/>
      <c r="AK23" s="218"/>
      <c r="AL23" s="218"/>
      <c r="AM23" s="218"/>
      <c r="AN23" s="218"/>
      <c r="AR23" s="17"/>
      <c r="BE23" s="212"/>
    </row>
    <row r="24" spans="1:71" s="1" customFormat="1" ht="6.95" customHeight="1" x14ac:dyDescent="0.2">
      <c r="B24" s="17"/>
      <c r="AR24" s="17"/>
      <c r="BE24" s="212"/>
    </row>
    <row r="25" spans="1:71" s="1" customFormat="1" ht="6.95" customHeight="1" x14ac:dyDescent="0.2">
      <c r="B25" s="17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  <c r="AK25" s="28"/>
      <c r="AL25" s="28"/>
      <c r="AM25" s="28"/>
      <c r="AN25" s="28"/>
      <c r="AO25" s="28"/>
      <c r="AR25" s="17"/>
      <c r="BE25" s="212"/>
    </row>
    <row r="26" spans="1:71" s="2" customFormat="1" ht="25.9" customHeight="1" x14ac:dyDescent="0.2">
      <c r="A26" s="29"/>
      <c r="B26" s="30"/>
      <c r="C26" s="29"/>
      <c r="D26" s="31" t="s">
        <v>34</v>
      </c>
      <c r="E26" s="32"/>
      <c r="F26" s="32"/>
      <c r="G26" s="32"/>
      <c r="H26" s="32"/>
      <c r="I26" s="32"/>
      <c r="J26" s="32"/>
      <c r="K26" s="32"/>
      <c r="L26" s="32"/>
      <c r="M26" s="32"/>
      <c r="N26" s="32"/>
      <c r="O26" s="32"/>
      <c r="P26" s="32"/>
      <c r="Q26" s="32"/>
      <c r="R26" s="32"/>
      <c r="S26" s="32"/>
      <c r="T26" s="32"/>
      <c r="U26" s="32"/>
      <c r="V26" s="32"/>
      <c r="W26" s="32"/>
      <c r="X26" s="32"/>
      <c r="Y26" s="32"/>
      <c r="Z26" s="32"/>
      <c r="AA26" s="32"/>
      <c r="AB26" s="32"/>
      <c r="AC26" s="32"/>
      <c r="AD26" s="32"/>
      <c r="AE26" s="32"/>
      <c r="AF26" s="32"/>
      <c r="AG26" s="32"/>
      <c r="AH26" s="32"/>
      <c r="AI26" s="32"/>
      <c r="AJ26" s="32"/>
      <c r="AK26" s="219">
        <f>ROUND(AG94,2)</f>
        <v>0</v>
      </c>
      <c r="AL26" s="220"/>
      <c r="AM26" s="220"/>
      <c r="AN26" s="220"/>
      <c r="AO26" s="220"/>
      <c r="AP26" s="29"/>
      <c r="AQ26" s="29"/>
      <c r="AR26" s="30"/>
      <c r="BE26" s="212"/>
    </row>
    <row r="27" spans="1:71" s="2" customFormat="1" ht="6.95" customHeight="1" x14ac:dyDescent="0.2">
      <c r="A27" s="29"/>
      <c r="B27" s="30"/>
      <c r="C27" s="29"/>
      <c r="D27" s="29"/>
      <c r="E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9"/>
      <c r="V27" s="29"/>
      <c r="W27" s="29"/>
      <c r="X27" s="29"/>
      <c r="Y27" s="29"/>
      <c r="Z27" s="29"/>
      <c r="AA27" s="29"/>
      <c r="AB27" s="29"/>
      <c r="AC27" s="29"/>
      <c r="AD27" s="29"/>
      <c r="AE27" s="29"/>
      <c r="AF27" s="29"/>
      <c r="AG27" s="29"/>
      <c r="AH27" s="29"/>
      <c r="AI27" s="29"/>
      <c r="AJ27" s="29"/>
      <c r="AK27" s="29"/>
      <c r="AL27" s="29"/>
      <c r="AM27" s="29"/>
      <c r="AN27" s="29"/>
      <c r="AO27" s="29"/>
      <c r="AP27" s="29"/>
      <c r="AQ27" s="29"/>
      <c r="AR27" s="30"/>
      <c r="BE27" s="212"/>
    </row>
    <row r="28" spans="1:71" s="2" customFormat="1" ht="12.75" x14ac:dyDescent="0.2">
      <c r="A28" s="29"/>
      <c r="B28" s="30"/>
      <c r="C28" s="29"/>
      <c r="D28" s="29"/>
      <c r="E28" s="29"/>
      <c r="F28" s="29"/>
      <c r="G28" s="29"/>
      <c r="H28" s="29"/>
      <c r="I28" s="29"/>
      <c r="J28" s="29"/>
      <c r="K28" s="29"/>
      <c r="L28" s="221" t="s">
        <v>35</v>
      </c>
      <c r="M28" s="221"/>
      <c r="N28" s="221"/>
      <c r="O28" s="221"/>
      <c r="P28" s="221"/>
      <c r="Q28" s="29"/>
      <c r="R28" s="29"/>
      <c r="S28" s="29"/>
      <c r="T28" s="29"/>
      <c r="U28" s="29"/>
      <c r="V28" s="29"/>
      <c r="W28" s="221" t="s">
        <v>36</v>
      </c>
      <c r="X28" s="221"/>
      <c r="Y28" s="221"/>
      <c r="Z28" s="221"/>
      <c r="AA28" s="221"/>
      <c r="AB28" s="221"/>
      <c r="AC28" s="221"/>
      <c r="AD28" s="221"/>
      <c r="AE28" s="221"/>
      <c r="AF28" s="29"/>
      <c r="AG28" s="29"/>
      <c r="AH28" s="29"/>
      <c r="AI28" s="29"/>
      <c r="AJ28" s="29"/>
      <c r="AK28" s="221" t="s">
        <v>37</v>
      </c>
      <c r="AL28" s="221"/>
      <c r="AM28" s="221"/>
      <c r="AN28" s="221"/>
      <c r="AO28" s="221"/>
      <c r="AP28" s="29"/>
      <c r="AQ28" s="29"/>
      <c r="AR28" s="30"/>
      <c r="BE28" s="212"/>
    </row>
    <row r="29" spans="1:71" s="3" customFormat="1" ht="14.45" customHeight="1" x14ac:dyDescent="0.2">
      <c r="B29" s="34"/>
      <c r="D29" s="24" t="s">
        <v>38</v>
      </c>
      <c r="F29" s="35" t="s">
        <v>39</v>
      </c>
      <c r="L29" s="203">
        <v>0.2</v>
      </c>
      <c r="M29" s="202"/>
      <c r="N29" s="202"/>
      <c r="O29" s="202"/>
      <c r="P29" s="202"/>
      <c r="Q29" s="36"/>
      <c r="R29" s="36"/>
      <c r="S29" s="36"/>
      <c r="T29" s="36"/>
      <c r="U29" s="36"/>
      <c r="V29" s="36"/>
      <c r="W29" s="201">
        <f>ROUND(AZ94, 2)</f>
        <v>0</v>
      </c>
      <c r="X29" s="202"/>
      <c r="Y29" s="202"/>
      <c r="Z29" s="202"/>
      <c r="AA29" s="202"/>
      <c r="AB29" s="202"/>
      <c r="AC29" s="202"/>
      <c r="AD29" s="202"/>
      <c r="AE29" s="202"/>
      <c r="AF29" s="36"/>
      <c r="AG29" s="36"/>
      <c r="AH29" s="36"/>
      <c r="AI29" s="36"/>
      <c r="AJ29" s="36"/>
      <c r="AK29" s="201">
        <f>ROUND(AV94, 2)</f>
        <v>0</v>
      </c>
      <c r="AL29" s="202"/>
      <c r="AM29" s="202"/>
      <c r="AN29" s="202"/>
      <c r="AO29" s="202"/>
      <c r="AP29" s="36"/>
      <c r="AQ29" s="36"/>
      <c r="AR29" s="37"/>
      <c r="AS29" s="36"/>
      <c r="AT29" s="36"/>
      <c r="AU29" s="36"/>
      <c r="AV29" s="36"/>
      <c r="AW29" s="36"/>
      <c r="AX29" s="36"/>
      <c r="AY29" s="36"/>
      <c r="AZ29" s="36"/>
      <c r="BE29" s="213"/>
    </row>
    <row r="30" spans="1:71" s="3" customFormat="1" ht="14.45" customHeight="1" x14ac:dyDescent="0.2">
      <c r="B30" s="34"/>
      <c r="F30" s="35" t="s">
        <v>40</v>
      </c>
      <c r="L30" s="203">
        <v>0.2</v>
      </c>
      <c r="M30" s="202"/>
      <c r="N30" s="202"/>
      <c r="O30" s="202"/>
      <c r="P30" s="202"/>
      <c r="Q30" s="36"/>
      <c r="R30" s="36"/>
      <c r="S30" s="36"/>
      <c r="T30" s="36"/>
      <c r="U30" s="36"/>
      <c r="V30" s="36"/>
      <c r="W30" s="201">
        <f>ROUND(BA94, 2)</f>
        <v>0</v>
      </c>
      <c r="X30" s="202"/>
      <c r="Y30" s="202"/>
      <c r="Z30" s="202"/>
      <c r="AA30" s="202"/>
      <c r="AB30" s="202"/>
      <c r="AC30" s="202"/>
      <c r="AD30" s="202"/>
      <c r="AE30" s="202"/>
      <c r="AF30" s="36"/>
      <c r="AG30" s="36"/>
      <c r="AH30" s="36"/>
      <c r="AI30" s="36"/>
      <c r="AJ30" s="36"/>
      <c r="AK30" s="201">
        <f>ROUND(AW94, 2)</f>
        <v>0</v>
      </c>
      <c r="AL30" s="202"/>
      <c r="AM30" s="202"/>
      <c r="AN30" s="202"/>
      <c r="AO30" s="202"/>
      <c r="AP30" s="36"/>
      <c r="AQ30" s="36"/>
      <c r="AR30" s="37"/>
      <c r="AS30" s="36"/>
      <c r="AT30" s="36"/>
      <c r="AU30" s="36"/>
      <c r="AV30" s="36"/>
      <c r="AW30" s="36"/>
      <c r="AX30" s="36"/>
      <c r="AY30" s="36"/>
      <c r="AZ30" s="36"/>
      <c r="BE30" s="213"/>
    </row>
    <row r="31" spans="1:71" s="3" customFormat="1" ht="14.45" hidden="1" customHeight="1" x14ac:dyDescent="0.2">
      <c r="B31" s="34"/>
      <c r="F31" s="24" t="s">
        <v>41</v>
      </c>
      <c r="L31" s="210">
        <v>0.2</v>
      </c>
      <c r="M31" s="209"/>
      <c r="N31" s="209"/>
      <c r="O31" s="209"/>
      <c r="P31" s="209"/>
      <c r="W31" s="208">
        <f>ROUND(BB94, 2)</f>
        <v>0</v>
      </c>
      <c r="X31" s="209"/>
      <c r="Y31" s="209"/>
      <c r="Z31" s="209"/>
      <c r="AA31" s="209"/>
      <c r="AB31" s="209"/>
      <c r="AC31" s="209"/>
      <c r="AD31" s="209"/>
      <c r="AE31" s="209"/>
      <c r="AK31" s="208">
        <v>0</v>
      </c>
      <c r="AL31" s="209"/>
      <c r="AM31" s="209"/>
      <c r="AN31" s="209"/>
      <c r="AO31" s="209"/>
      <c r="AR31" s="34"/>
      <c r="BE31" s="213"/>
    </row>
    <row r="32" spans="1:71" s="3" customFormat="1" ht="14.45" hidden="1" customHeight="1" x14ac:dyDescent="0.2">
      <c r="B32" s="34"/>
      <c r="F32" s="24" t="s">
        <v>42</v>
      </c>
      <c r="L32" s="210">
        <v>0.2</v>
      </c>
      <c r="M32" s="209"/>
      <c r="N32" s="209"/>
      <c r="O32" s="209"/>
      <c r="P32" s="209"/>
      <c r="W32" s="208">
        <f>ROUND(BC94, 2)</f>
        <v>0</v>
      </c>
      <c r="X32" s="209"/>
      <c r="Y32" s="209"/>
      <c r="Z32" s="209"/>
      <c r="AA32" s="209"/>
      <c r="AB32" s="209"/>
      <c r="AC32" s="209"/>
      <c r="AD32" s="209"/>
      <c r="AE32" s="209"/>
      <c r="AK32" s="208">
        <v>0</v>
      </c>
      <c r="AL32" s="209"/>
      <c r="AM32" s="209"/>
      <c r="AN32" s="209"/>
      <c r="AO32" s="209"/>
      <c r="AR32" s="34"/>
      <c r="BE32" s="213"/>
    </row>
    <row r="33" spans="1:57" s="3" customFormat="1" ht="14.45" hidden="1" customHeight="1" x14ac:dyDescent="0.2">
      <c r="B33" s="34"/>
      <c r="F33" s="35" t="s">
        <v>43</v>
      </c>
      <c r="L33" s="203">
        <v>0</v>
      </c>
      <c r="M33" s="202"/>
      <c r="N33" s="202"/>
      <c r="O33" s="202"/>
      <c r="P33" s="202"/>
      <c r="Q33" s="36"/>
      <c r="R33" s="36"/>
      <c r="S33" s="36"/>
      <c r="T33" s="36"/>
      <c r="U33" s="36"/>
      <c r="V33" s="36"/>
      <c r="W33" s="201">
        <f>ROUND(BD94, 2)</f>
        <v>0</v>
      </c>
      <c r="X33" s="202"/>
      <c r="Y33" s="202"/>
      <c r="Z33" s="202"/>
      <c r="AA33" s="202"/>
      <c r="AB33" s="202"/>
      <c r="AC33" s="202"/>
      <c r="AD33" s="202"/>
      <c r="AE33" s="202"/>
      <c r="AF33" s="36"/>
      <c r="AG33" s="36"/>
      <c r="AH33" s="36"/>
      <c r="AI33" s="36"/>
      <c r="AJ33" s="36"/>
      <c r="AK33" s="201">
        <v>0</v>
      </c>
      <c r="AL33" s="202"/>
      <c r="AM33" s="202"/>
      <c r="AN33" s="202"/>
      <c r="AO33" s="202"/>
      <c r="AP33" s="36"/>
      <c r="AQ33" s="36"/>
      <c r="AR33" s="37"/>
      <c r="AS33" s="36"/>
      <c r="AT33" s="36"/>
      <c r="AU33" s="36"/>
      <c r="AV33" s="36"/>
      <c r="AW33" s="36"/>
      <c r="AX33" s="36"/>
      <c r="AY33" s="36"/>
      <c r="AZ33" s="36"/>
      <c r="BE33" s="213"/>
    </row>
    <row r="34" spans="1:57" s="2" customFormat="1" ht="6.95" customHeight="1" x14ac:dyDescent="0.2">
      <c r="A34" s="29"/>
      <c r="B34" s="30"/>
      <c r="C34" s="29"/>
      <c r="D34" s="29"/>
      <c r="E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  <c r="AF34" s="29"/>
      <c r="AG34" s="29"/>
      <c r="AH34" s="29"/>
      <c r="AI34" s="29"/>
      <c r="AJ34" s="29"/>
      <c r="AK34" s="29"/>
      <c r="AL34" s="29"/>
      <c r="AM34" s="29"/>
      <c r="AN34" s="29"/>
      <c r="AO34" s="29"/>
      <c r="AP34" s="29"/>
      <c r="AQ34" s="29"/>
      <c r="AR34" s="30"/>
      <c r="BE34" s="212"/>
    </row>
    <row r="35" spans="1:57" s="2" customFormat="1" ht="25.9" customHeight="1" x14ac:dyDescent="0.2">
      <c r="A35" s="29"/>
      <c r="B35" s="30"/>
      <c r="C35" s="38"/>
      <c r="D35" s="39" t="s">
        <v>44</v>
      </c>
      <c r="E35" s="40"/>
      <c r="F35" s="40"/>
      <c r="G35" s="40"/>
      <c r="H35" s="40"/>
      <c r="I35" s="40"/>
      <c r="J35" s="40"/>
      <c r="K35" s="40"/>
      <c r="L35" s="40"/>
      <c r="M35" s="40"/>
      <c r="N35" s="40"/>
      <c r="O35" s="40"/>
      <c r="P35" s="40"/>
      <c r="Q35" s="40"/>
      <c r="R35" s="40"/>
      <c r="S35" s="40"/>
      <c r="T35" s="41" t="s">
        <v>45</v>
      </c>
      <c r="U35" s="40"/>
      <c r="V35" s="40"/>
      <c r="W35" s="40"/>
      <c r="X35" s="204" t="s">
        <v>46</v>
      </c>
      <c r="Y35" s="205"/>
      <c r="Z35" s="205"/>
      <c r="AA35" s="205"/>
      <c r="AB35" s="205"/>
      <c r="AC35" s="40"/>
      <c r="AD35" s="40"/>
      <c r="AE35" s="40"/>
      <c r="AF35" s="40"/>
      <c r="AG35" s="40"/>
      <c r="AH35" s="40"/>
      <c r="AI35" s="40"/>
      <c r="AJ35" s="40"/>
      <c r="AK35" s="206">
        <f>SUM(AK26:AK33)</f>
        <v>0</v>
      </c>
      <c r="AL35" s="205"/>
      <c r="AM35" s="205"/>
      <c r="AN35" s="205"/>
      <c r="AO35" s="207"/>
      <c r="AP35" s="38"/>
      <c r="AQ35" s="38"/>
      <c r="AR35" s="30"/>
      <c r="BE35" s="29"/>
    </row>
    <row r="36" spans="1:57" s="2" customFormat="1" ht="6.95" customHeight="1" x14ac:dyDescent="0.2">
      <c r="A36" s="29"/>
      <c r="B36" s="30"/>
      <c r="C36" s="29"/>
      <c r="D36" s="29"/>
      <c r="E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  <c r="AF36" s="29"/>
      <c r="AG36" s="29"/>
      <c r="AH36" s="29"/>
      <c r="AI36" s="29"/>
      <c r="AJ36" s="29"/>
      <c r="AK36" s="29"/>
      <c r="AL36" s="29"/>
      <c r="AM36" s="29"/>
      <c r="AN36" s="29"/>
      <c r="AO36" s="29"/>
      <c r="AP36" s="29"/>
      <c r="AQ36" s="29"/>
      <c r="AR36" s="30"/>
      <c r="BE36" s="29"/>
    </row>
    <row r="37" spans="1:57" s="2" customFormat="1" ht="14.45" customHeight="1" x14ac:dyDescent="0.2">
      <c r="A37" s="29"/>
      <c r="B37" s="30"/>
      <c r="C37" s="29"/>
      <c r="D37" s="29"/>
      <c r="E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  <c r="AF37" s="29"/>
      <c r="AG37" s="29"/>
      <c r="AH37" s="29"/>
      <c r="AI37" s="29"/>
      <c r="AJ37" s="29"/>
      <c r="AK37" s="29"/>
      <c r="AL37" s="29"/>
      <c r="AM37" s="29"/>
      <c r="AN37" s="29"/>
      <c r="AO37" s="29"/>
      <c r="AP37" s="29"/>
      <c r="AQ37" s="29"/>
      <c r="AR37" s="30"/>
      <c r="BE37" s="29"/>
    </row>
    <row r="38" spans="1:57" s="1" customFormat="1" ht="14.45" customHeight="1" x14ac:dyDescent="0.2">
      <c r="B38" s="17"/>
      <c r="AR38" s="17"/>
    </row>
    <row r="39" spans="1:57" s="1" customFormat="1" ht="14.45" customHeight="1" x14ac:dyDescent="0.2">
      <c r="B39" s="17"/>
      <c r="AR39" s="17"/>
    </row>
    <row r="40" spans="1:57" s="1" customFormat="1" ht="14.45" customHeight="1" x14ac:dyDescent="0.2">
      <c r="B40" s="17"/>
      <c r="AR40" s="17"/>
    </row>
    <row r="41" spans="1:57" s="1" customFormat="1" ht="14.45" customHeight="1" x14ac:dyDescent="0.2">
      <c r="B41" s="17"/>
      <c r="AR41" s="17"/>
    </row>
    <row r="42" spans="1:57" s="1" customFormat="1" ht="14.45" customHeight="1" x14ac:dyDescent="0.2">
      <c r="B42" s="17"/>
      <c r="AR42" s="17"/>
    </row>
    <row r="43" spans="1:57" s="1" customFormat="1" ht="14.45" customHeight="1" x14ac:dyDescent="0.2">
      <c r="B43" s="17"/>
      <c r="AR43" s="17"/>
    </row>
    <row r="44" spans="1:57" s="1" customFormat="1" ht="14.45" customHeight="1" x14ac:dyDescent="0.2">
      <c r="B44" s="17"/>
      <c r="AR44" s="17"/>
    </row>
    <row r="45" spans="1:57" s="1" customFormat="1" ht="14.45" customHeight="1" x14ac:dyDescent="0.2">
      <c r="B45" s="17"/>
      <c r="AR45" s="17"/>
    </row>
    <row r="46" spans="1:57" s="1" customFormat="1" ht="14.45" customHeight="1" x14ac:dyDescent="0.2">
      <c r="B46" s="17"/>
      <c r="AR46" s="17"/>
    </row>
    <row r="47" spans="1:57" s="1" customFormat="1" ht="14.45" customHeight="1" x14ac:dyDescent="0.2">
      <c r="B47" s="17"/>
      <c r="AR47" s="17"/>
    </row>
    <row r="48" spans="1:57" s="1" customFormat="1" ht="14.45" customHeight="1" x14ac:dyDescent="0.2">
      <c r="B48" s="17"/>
      <c r="AR48" s="17"/>
    </row>
    <row r="49" spans="1:57" s="2" customFormat="1" ht="14.45" customHeight="1" x14ac:dyDescent="0.2">
      <c r="B49" s="42"/>
      <c r="D49" s="43" t="s">
        <v>47</v>
      </c>
      <c r="E49" s="44"/>
      <c r="F49" s="44"/>
      <c r="G49" s="44"/>
      <c r="H49" s="44"/>
      <c r="I49" s="44"/>
      <c r="J49" s="44"/>
      <c r="K49" s="44"/>
      <c r="L49" s="44"/>
      <c r="M49" s="44"/>
      <c r="N49" s="44"/>
      <c r="O49" s="44"/>
      <c r="P49" s="44"/>
      <c r="Q49" s="44"/>
      <c r="R49" s="44"/>
      <c r="S49" s="44"/>
      <c r="T49" s="44"/>
      <c r="U49" s="44"/>
      <c r="V49" s="44"/>
      <c r="W49" s="44"/>
      <c r="X49" s="44"/>
      <c r="Y49" s="44"/>
      <c r="Z49" s="44"/>
      <c r="AA49" s="44"/>
      <c r="AB49" s="44"/>
      <c r="AC49" s="44"/>
      <c r="AD49" s="44"/>
      <c r="AE49" s="44"/>
      <c r="AF49" s="44"/>
      <c r="AG49" s="44"/>
      <c r="AH49" s="43" t="s">
        <v>48</v>
      </c>
      <c r="AI49" s="44"/>
      <c r="AJ49" s="44"/>
      <c r="AK49" s="44"/>
      <c r="AL49" s="44"/>
      <c r="AM49" s="44"/>
      <c r="AN49" s="44"/>
      <c r="AO49" s="44"/>
      <c r="AR49" s="42"/>
    </row>
    <row r="50" spans="1:57" x14ac:dyDescent="0.2">
      <c r="B50" s="17"/>
      <c r="AR50" s="17"/>
    </row>
    <row r="51" spans="1:57" x14ac:dyDescent="0.2">
      <c r="B51" s="17"/>
      <c r="AR51" s="17"/>
    </row>
    <row r="52" spans="1:57" x14ac:dyDescent="0.2">
      <c r="B52" s="17"/>
      <c r="AR52" s="17"/>
    </row>
    <row r="53" spans="1:57" x14ac:dyDescent="0.2">
      <c r="B53" s="17"/>
      <c r="AR53" s="17"/>
    </row>
    <row r="54" spans="1:57" x14ac:dyDescent="0.2">
      <c r="B54" s="17"/>
      <c r="AR54" s="17"/>
    </row>
    <row r="55" spans="1:57" x14ac:dyDescent="0.2">
      <c r="B55" s="17"/>
      <c r="AR55" s="17"/>
    </row>
    <row r="56" spans="1:57" x14ac:dyDescent="0.2">
      <c r="B56" s="17"/>
      <c r="AR56" s="17"/>
    </row>
    <row r="57" spans="1:57" x14ac:dyDescent="0.2">
      <c r="B57" s="17"/>
      <c r="AR57" s="17"/>
    </row>
    <row r="58" spans="1:57" x14ac:dyDescent="0.2">
      <c r="B58" s="17"/>
      <c r="AR58" s="17"/>
    </row>
    <row r="59" spans="1:57" x14ac:dyDescent="0.2">
      <c r="B59" s="17"/>
      <c r="AR59" s="17"/>
    </row>
    <row r="60" spans="1:57" s="2" customFormat="1" ht="12.75" x14ac:dyDescent="0.2">
      <c r="A60" s="29"/>
      <c r="B60" s="30"/>
      <c r="C60" s="29"/>
      <c r="D60" s="45" t="s">
        <v>49</v>
      </c>
      <c r="E60" s="32"/>
      <c r="F60" s="32"/>
      <c r="G60" s="32"/>
      <c r="H60" s="32"/>
      <c r="I60" s="32"/>
      <c r="J60" s="32"/>
      <c r="K60" s="32"/>
      <c r="L60" s="32"/>
      <c r="M60" s="32"/>
      <c r="N60" s="32"/>
      <c r="O60" s="32"/>
      <c r="P60" s="32"/>
      <c r="Q60" s="32"/>
      <c r="R60" s="32"/>
      <c r="S60" s="32"/>
      <c r="T60" s="32"/>
      <c r="U60" s="32"/>
      <c r="V60" s="45" t="s">
        <v>50</v>
      </c>
      <c r="W60" s="32"/>
      <c r="X60" s="32"/>
      <c r="Y60" s="32"/>
      <c r="Z60" s="32"/>
      <c r="AA60" s="32"/>
      <c r="AB60" s="32"/>
      <c r="AC60" s="32"/>
      <c r="AD60" s="32"/>
      <c r="AE60" s="32"/>
      <c r="AF60" s="32"/>
      <c r="AG60" s="32"/>
      <c r="AH60" s="45" t="s">
        <v>49</v>
      </c>
      <c r="AI60" s="32"/>
      <c r="AJ60" s="32"/>
      <c r="AK60" s="32"/>
      <c r="AL60" s="32"/>
      <c r="AM60" s="45" t="s">
        <v>50</v>
      </c>
      <c r="AN60" s="32"/>
      <c r="AO60" s="32"/>
      <c r="AP60" s="29"/>
      <c r="AQ60" s="29"/>
      <c r="AR60" s="30"/>
      <c r="BE60" s="29"/>
    </row>
    <row r="61" spans="1:57" x14ac:dyDescent="0.2">
      <c r="B61" s="17"/>
      <c r="AR61" s="17"/>
    </row>
    <row r="62" spans="1:57" x14ac:dyDescent="0.2">
      <c r="B62" s="17"/>
      <c r="AR62" s="17"/>
    </row>
    <row r="63" spans="1:57" x14ac:dyDescent="0.2">
      <c r="B63" s="17"/>
      <c r="AR63" s="17"/>
    </row>
    <row r="64" spans="1:57" s="2" customFormat="1" ht="12.75" x14ac:dyDescent="0.2">
      <c r="A64" s="29"/>
      <c r="B64" s="30"/>
      <c r="C64" s="29"/>
      <c r="D64" s="43" t="s">
        <v>51</v>
      </c>
      <c r="E64" s="46"/>
      <c r="F64" s="46"/>
      <c r="G64" s="46"/>
      <c r="H64" s="46"/>
      <c r="I64" s="46"/>
      <c r="J64" s="46"/>
      <c r="K64" s="46"/>
      <c r="L64" s="46"/>
      <c r="M64" s="46"/>
      <c r="N64" s="46"/>
      <c r="O64" s="46"/>
      <c r="P64" s="46"/>
      <c r="Q64" s="46"/>
      <c r="R64" s="46"/>
      <c r="S64" s="46"/>
      <c r="T64" s="46"/>
      <c r="U64" s="46"/>
      <c r="V64" s="46"/>
      <c r="W64" s="46"/>
      <c r="X64" s="46"/>
      <c r="Y64" s="46"/>
      <c r="Z64" s="46"/>
      <c r="AA64" s="46"/>
      <c r="AB64" s="46"/>
      <c r="AC64" s="46"/>
      <c r="AD64" s="46"/>
      <c r="AE64" s="46"/>
      <c r="AF64" s="46"/>
      <c r="AG64" s="46"/>
      <c r="AH64" s="43" t="s">
        <v>52</v>
      </c>
      <c r="AI64" s="46"/>
      <c r="AJ64" s="46"/>
      <c r="AK64" s="46"/>
      <c r="AL64" s="46"/>
      <c r="AM64" s="46"/>
      <c r="AN64" s="46"/>
      <c r="AO64" s="46"/>
      <c r="AP64" s="29"/>
      <c r="AQ64" s="29"/>
      <c r="AR64" s="30"/>
      <c r="BE64" s="29"/>
    </row>
    <row r="65" spans="1:57" x14ac:dyDescent="0.2">
      <c r="B65" s="17"/>
      <c r="AR65" s="17"/>
    </row>
    <row r="66" spans="1:57" x14ac:dyDescent="0.2">
      <c r="B66" s="17"/>
      <c r="AR66" s="17"/>
    </row>
    <row r="67" spans="1:57" x14ac:dyDescent="0.2">
      <c r="B67" s="17"/>
      <c r="AR67" s="17"/>
    </row>
    <row r="68" spans="1:57" x14ac:dyDescent="0.2">
      <c r="B68" s="17"/>
      <c r="AR68" s="17"/>
    </row>
    <row r="69" spans="1:57" x14ac:dyDescent="0.2">
      <c r="B69" s="17"/>
      <c r="AR69" s="17"/>
    </row>
    <row r="70" spans="1:57" x14ac:dyDescent="0.2">
      <c r="B70" s="17"/>
      <c r="AR70" s="17"/>
    </row>
    <row r="71" spans="1:57" x14ac:dyDescent="0.2">
      <c r="B71" s="17"/>
      <c r="AR71" s="17"/>
    </row>
    <row r="72" spans="1:57" x14ac:dyDescent="0.2">
      <c r="B72" s="17"/>
      <c r="AR72" s="17"/>
    </row>
    <row r="73" spans="1:57" x14ac:dyDescent="0.2">
      <c r="B73" s="17"/>
      <c r="AR73" s="17"/>
    </row>
    <row r="74" spans="1:57" x14ac:dyDescent="0.2">
      <c r="B74" s="17"/>
      <c r="AR74" s="17"/>
    </row>
    <row r="75" spans="1:57" s="2" customFormat="1" ht="12.75" x14ac:dyDescent="0.2">
      <c r="A75" s="29"/>
      <c r="B75" s="30"/>
      <c r="C75" s="29"/>
      <c r="D75" s="45" t="s">
        <v>49</v>
      </c>
      <c r="E75" s="32"/>
      <c r="F75" s="32"/>
      <c r="G75" s="32"/>
      <c r="H75" s="32"/>
      <c r="I75" s="32"/>
      <c r="J75" s="32"/>
      <c r="K75" s="32"/>
      <c r="L75" s="32"/>
      <c r="M75" s="32"/>
      <c r="N75" s="32"/>
      <c r="O75" s="32"/>
      <c r="P75" s="32"/>
      <c r="Q75" s="32"/>
      <c r="R75" s="32"/>
      <c r="S75" s="32"/>
      <c r="T75" s="32"/>
      <c r="U75" s="32"/>
      <c r="V75" s="45" t="s">
        <v>50</v>
      </c>
      <c r="W75" s="32"/>
      <c r="X75" s="32"/>
      <c r="Y75" s="32"/>
      <c r="Z75" s="32"/>
      <c r="AA75" s="32"/>
      <c r="AB75" s="32"/>
      <c r="AC75" s="32"/>
      <c r="AD75" s="32"/>
      <c r="AE75" s="32"/>
      <c r="AF75" s="32"/>
      <c r="AG75" s="32"/>
      <c r="AH75" s="45" t="s">
        <v>49</v>
      </c>
      <c r="AI75" s="32"/>
      <c r="AJ75" s="32"/>
      <c r="AK75" s="32"/>
      <c r="AL75" s="32"/>
      <c r="AM75" s="45" t="s">
        <v>50</v>
      </c>
      <c r="AN75" s="32"/>
      <c r="AO75" s="32"/>
      <c r="AP75" s="29"/>
      <c r="AQ75" s="29"/>
      <c r="AR75" s="30"/>
      <c r="BE75" s="29"/>
    </row>
    <row r="76" spans="1:57" s="2" customFormat="1" x14ac:dyDescent="0.2">
      <c r="A76" s="29"/>
      <c r="B76" s="30"/>
      <c r="C76" s="29"/>
      <c r="D76" s="29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  <c r="AF76" s="29"/>
      <c r="AG76" s="29"/>
      <c r="AH76" s="29"/>
      <c r="AI76" s="29"/>
      <c r="AJ76" s="29"/>
      <c r="AK76" s="29"/>
      <c r="AL76" s="29"/>
      <c r="AM76" s="29"/>
      <c r="AN76" s="29"/>
      <c r="AO76" s="29"/>
      <c r="AP76" s="29"/>
      <c r="AQ76" s="29"/>
      <c r="AR76" s="30"/>
      <c r="BE76" s="29"/>
    </row>
    <row r="77" spans="1:57" s="2" customFormat="1" ht="6.95" customHeight="1" x14ac:dyDescent="0.2">
      <c r="A77" s="29"/>
      <c r="B77" s="47"/>
      <c r="C77" s="48"/>
      <c r="D77" s="48"/>
      <c r="E77" s="48"/>
      <c r="F77" s="48"/>
      <c r="G77" s="48"/>
      <c r="H77" s="48"/>
      <c r="I77" s="48"/>
      <c r="J77" s="48"/>
      <c r="K77" s="48"/>
      <c r="L77" s="48"/>
      <c r="M77" s="48"/>
      <c r="N77" s="48"/>
      <c r="O77" s="48"/>
      <c r="P77" s="48"/>
      <c r="Q77" s="48"/>
      <c r="R77" s="48"/>
      <c r="S77" s="48"/>
      <c r="T77" s="48"/>
      <c r="U77" s="48"/>
      <c r="V77" s="48"/>
      <c r="W77" s="48"/>
      <c r="X77" s="48"/>
      <c r="Y77" s="48"/>
      <c r="Z77" s="48"/>
      <c r="AA77" s="48"/>
      <c r="AB77" s="48"/>
      <c r="AC77" s="48"/>
      <c r="AD77" s="48"/>
      <c r="AE77" s="48"/>
      <c r="AF77" s="48"/>
      <c r="AG77" s="48"/>
      <c r="AH77" s="48"/>
      <c r="AI77" s="48"/>
      <c r="AJ77" s="48"/>
      <c r="AK77" s="48"/>
      <c r="AL77" s="48"/>
      <c r="AM77" s="48"/>
      <c r="AN77" s="48"/>
      <c r="AO77" s="48"/>
      <c r="AP77" s="48"/>
      <c r="AQ77" s="48"/>
      <c r="AR77" s="30"/>
      <c r="BE77" s="29"/>
    </row>
    <row r="81" spans="1:91" s="2" customFormat="1" ht="6.95" customHeight="1" x14ac:dyDescent="0.2">
      <c r="A81" s="29"/>
      <c r="B81" s="49"/>
      <c r="C81" s="50"/>
      <c r="D81" s="50"/>
      <c r="E81" s="50"/>
      <c r="F81" s="50"/>
      <c r="G81" s="50"/>
      <c r="H81" s="50"/>
      <c r="I81" s="50"/>
      <c r="J81" s="50"/>
      <c r="K81" s="50"/>
      <c r="L81" s="50"/>
      <c r="M81" s="50"/>
      <c r="N81" s="50"/>
      <c r="O81" s="50"/>
      <c r="P81" s="50"/>
      <c r="Q81" s="50"/>
      <c r="R81" s="50"/>
      <c r="S81" s="50"/>
      <c r="T81" s="50"/>
      <c r="U81" s="50"/>
      <c r="V81" s="50"/>
      <c r="W81" s="50"/>
      <c r="X81" s="50"/>
      <c r="Y81" s="50"/>
      <c r="Z81" s="50"/>
      <c r="AA81" s="50"/>
      <c r="AB81" s="50"/>
      <c r="AC81" s="50"/>
      <c r="AD81" s="50"/>
      <c r="AE81" s="50"/>
      <c r="AF81" s="50"/>
      <c r="AG81" s="50"/>
      <c r="AH81" s="50"/>
      <c r="AI81" s="50"/>
      <c r="AJ81" s="50"/>
      <c r="AK81" s="50"/>
      <c r="AL81" s="50"/>
      <c r="AM81" s="50"/>
      <c r="AN81" s="50"/>
      <c r="AO81" s="50"/>
      <c r="AP81" s="50"/>
      <c r="AQ81" s="50"/>
      <c r="AR81" s="30"/>
      <c r="BE81" s="29"/>
    </row>
    <row r="82" spans="1:91" s="2" customFormat="1" ht="24.95" customHeight="1" x14ac:dyDescent="0.2">
      <c r="A82" s="29"/>
      <c r="B82" s="30"/>
      <c r="C82" s="18" t="s">
        <v>53</v>
      </c>
      <c r="D82" s="29"/>
      <c r="E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30"/>
      <c r="BE82" s="29"/>
    </row>
    <row r="83" spans="1:91" s="2" customFormat="1" ht="6.95" customHeight="1" x14ac:dyDescent="0.2">
      <c r="A83" s="29"/>
      <c r="B83" s="30"/>
      <c r="C83" s="29"/>
      <c r="D83" s="29"/>
      <c r="E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30"/>
      <c r="BE83" s="29"/>
    </row>
    <row r="84" spans="1:91" s="4" customFormat="1" ht="12" customHeight="1" x14ac:dyDescent="0.2">
      <c r="B84" s="51"/>
      <c r="C84" s="24" t="s">
        <v>11</v>
      </c>
      <c r="L84" s="4" t="str">
        <f>K5</f>
        <v>15773</v>
      </c>
      <c r="AR84" s="51"/>
    </row>
    <row r="85" spans="1:91" s="5" customFormat="1" ht="36.950000000000003" customHeight="1" x14ac:dyDescent="0.2">
      <c r="B85" s="52"/>
      <c r="C85" s="53" t="s">
        <v>14</v>
      </c>
      <c r="L85" s="192" t="str">
        <f>K6</f>
        <v>Rekonštrukcia MŠ 29.augusta, Trebišov</v>
      </c>
      <c r="M85" s="193"/>
      <c r="N85" s="193"/>
      <c r="O85" s="193"/>
      <c r="P85" s="193"/>
      <c r="Q85" s="193"/>
      <c r="R85" s="193"/>
      <c r="S85" s="193"/>
      <c r="T85" s="193"/>
      <c r="U85" s="193"/>
      <c r="V85" s="193"/>
      <c r="W85" s="193"/>
      <c r="X85" s="193"/>
      <c r="Y85" s="193"/>
      <c r="Z85" s="193"/>
      <c r="AA85" s="193"/>
      <c r="AB85" s="193"/>
      <c r="AC85" s="193"/>
      <c r="AD85" s="193"/>
      <c r="AE85" s="193"/>
      <c r="AF85" s="193"/>
      <c r="AG85" s="193"/>
      <c r="AH85" s="193"/>
      <c r="AI85" s="193"/>
      <c r="AJ85" s="193"/>
      <c r="AK85" s="193"/>
      <c r="AL85" s="193"/>
      <c r="AM85" s="193"/>
      <c r="AN85" s="193"/>
      <c r="AO85" s="193"/>
      <c r="AR85" s="52"/>
    </row>
    <row r="86" spans="1:91" s="2" customFormat="1" ht="6.95" customHeight="1" x14ac:dyDescent="0.2">
      <c r="A86" s="29"/>
      <c r="B86" s="30"/>
      <c r="C86" s="29"/>
      <c r="D86" s="29"/>
      <c r="E86" s="29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  <c r="AF86" s="29"/>
      <c r="AG86" s="29"/>
      <c r="AH86" s="29"/>
      <c r="AI86" s="29"/>
      <c r="AJ86" s="29"/>
      <c r="AK86" s="29"/>
      <c r="AL86" s="29"/>
      <c r="AM86" s="29"/>
      <c r="AN86" s="29"/>
      <c r="AO86" s="29"/>
      <c r="AP86" s="29"/>
      <c r="AQ86" s="29"/>
      <c r="AR86" s="30"/>
      <c r="BE86" s="29"/>
    </row>
    <row r="87" spans="1:91" s="2" customFormat="1" ht="12" customHeight="1" x14ac:dyDescent="0.2">
      <c r="A87" s="29"/>
      <c r="B87" s="30"/>
      <c r="C87" s="24" t="s">
        <v>18</v>
      </c>
      <c r="D87" s="29"/>
      <c r="E87" s="29"/>
      <c r="F87" s="29"/>
      <c r="G87" s="29"/>
      <c r="H87" s="29"/>
      <c r="I87" s="29"/>
      <c r="J87" s="29"/>
      <c r="K87" s="29"/>
      <c r="L87" s="54" t="str">
        <f>IF(K8="","",K8)</f>
        <v xml:space="preserve">Trebišov </v>
      </c>
      <c r="M87" s="29"/>
      <c r="N87" s="29"/>
      <c r="O87" s="29"/>
      <c r="P87" s="29"/>
      <c r="Q87" s="29"/>
      <c r="R87" s="29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  <c r="AF87" s="29"/>
      <c r="AG87" s="29"/>
      <c r="AH87" s="29"/>
      <c r="AI87" s="24" t="s">
        <v>20</v>
      </c>
      <c r="AJ87" s="29"/>
      <c r="AK87" s="29"/>
      <c r="AL87" s="29"/>
      <c r="AM87" s="194" t="str">
        <f>IF(AN8= "","",AN8)</f>
        <v>10. 6. 2022</v>
      </c>
      <c r="AN87" s="194"/>
      <c r="AO87" s="29"/>
      <c r="AP87" s="29"/>
      <c r="AQ87" s="29"/>
      <c r="AR87" s="30"/>
      <c r="BE87" s="29"/>
    </row>
    <row r="88" spans="1:91" s="2" customFormat="1" ht="6.95" customHeight="1" x14ac:dyDescent="0.2">
      <c r="A88" s="29"/>
      <c r="B88" s="30"/>
      <c r="C88" s="29"/>
      <c r="D88" s="29"/>
      <c r="E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29"/>
      <c r="AI88" s="29"/>
      <c r="AJ88" s="29"/>
      <c r="AK88" s="29"/>
      <c r="AL88" s="29"/>
      <c r="AM88" s="29"/>
      <c r="AN88" s="29"/>
      <c r="AO88" s="29"/>
      <c r="AP88" s="29"/>
      <c r="AQ88" s="29"/>
      <c r="AR88" s="30"/>
      <c r="BE88" s="29"/>
    </row>
    <row r="89" spans="1:91" s="2" customFormat="1" ht="15.2" customHeight="1" x14ac:dyDescent="0.2">
      <c r="A89" s="29"/>
      <c r="B89" s="30"/>
      <c r="C89" s="24" t="s">
        <v>22</v>
      </c>
      <c r="D89" s="29"/>
      <c r="E89" s="29"/>
      <c r="F89" s="29"/>
      <c r="G89" s="29"/>
      <c r="H89" s="29"/>
      <c r="I89" s="29"/>
      <c r="J89" s="29"/>
      <c r="K89" s="29"/>
      <c r="L89" s="4" t="str">
        <f>IF(E11= "","",E11)</f>
        <v xml:space="preserve">Mesto Trebišov </v>
      </c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4" t="s">
        <v>28</v>
      </c>
      <c r="AJ89" s="29"/>
      <c r="AK89" s="29"/>
      <c r="AL89" s="29"/>
      <c r="AM89" s="195" t="str">
        <f>IF(E17="","",E17)</f>
        <v xml:space="preserve"> </v>
      </c>
      <c r="AN89" s="196"/>
      <c r="AO89" s="196"/>
      <c r="AP89" s="196"/>
      <c r="AQ89" s="29"/>
      <c r="AR89" s="30"/>
      <c r="AS89" s="197" t="s">
        <v>54</v>
      </c>
      <c r="AT89" s="198"/>
      <c r="AU89" s="56"/>
      <c r="AV89" s="56"/>
      <c r="AW89" s="56"/>
      <c r="AX89" s="56"/>
      <c r="AY89" s="56"/>
      <c r="AZ89" s="56"/>
      <c r="BA89" s="56"/>
      <c r="BB89" s="56"/>
      <c r="BC89" s="56"/>
      <c r="BD89" s="57"/>
      <c r="BE89" s="29"/>
    </row>
    <row r="90" spans="1:91" s="2" customFormat="1" ht="15.2" customHeight="1" x14ac:dyDescent="0.2">
      <c r="A90" s="29"/>
      <c r="B90" s="30"/>
      <c r="C90" s="24" t="s">
        <v>26</v>
      </c>
      <c r="D90" s="29"/>
      <c r="E90" s="29"/>
      <c r="F90" s="29"/>
      <c r="G90" s="29"/>
      <c r="H90" s="29"/>
      <c r="I90" s="29"/>
      <c r="J90" s="29"/>
      <c r="K90" s="29"/>
      <c r="L90" s="4" t="str">
        <f>IF(E14= "Vyplň údaj","",E14)</f>
        <v/>
      </c>
      <c r="M90" s="29"/>
      <c r="N90" s="29"/>
      <c r="O90" s="29"/>
      <c r="P90" s="29"/>
      <c r="Q90" s="29"/>
      <c r="R90" s="29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  <c r="AF90" s="29"/>
      <c r="AG90" s="29"/>
      <c r="AH90" s="29"/>
      <c r="AI90" s="24" t="s">
        <v>32</v>
      </c>
      <c r="AJ90" s="29"/>
      <c r="AK90" s="29"/>
      <c r="AL90" s="29"/>
      <c r="AM90" s="195" t="str">
        <f>IF(E20="","",E20)</f>
        <v xml:space="preserve"> </v>
      </c>
      <c r="AN90" s="196"/>
      <c r="AO90" s="196"/>
      <c r="AP90" s="196"/>
      <c r="AQ90" s="29"/>
      <c r="AR90" s="30"/>
      <c r="AS90" s="199"/>
      <c r="AT90" s="200"/>
      <c r="AU90" s="58"/>
      <c r="AV90" s="58"/>
      <c r="AW90" s="58"/>
      <c r="AX90" s="58"/>
      <c r="AY90" s="58"/>
      <c r="AZ90" s="58"/>
      <c r="BA90" s="58"/>
      <c r="BB90" s="58"/>
      <c r="BC90" s="58"/>
      <c r="BD90" s="59"/>
      <c r="BE90" s="29"/>
    </row>
    <row r="91" spans="1:91" s="2" customFormat="1" ht="10.9" customHeight="1" x14ac:dyDescent="0.2">
      <c r="A91" s="29"/>
      <c r="B91" s="30"/>
      <c r="C91" s="29"/>
      <c r="D91" s="29"/>
      <c r="E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  <c r="AF91" s="29"/>
      <c r="AG91" s="29"/>
      <c r="AH91" s="29"/>
      <c r="AI91" s="29"/>
      <c r="AJ91" s="29"/>
      <c r="AK91" s="29"/>
      <c r="AL91" s="29"/>
      <c r="AM91" s="29"/>
      <c r="AN91" s="29"/>
      <c r="AO91" s="29"/>
      <c r="AP91" s="29"/>
      <c r="AQ91" s="29"/>
      <c r="AR91" s="30"/>
      <c r="AS91" s="199"/>
      <c r="AT91" s="200"/>
      <c r="AU91" s="58"/>
      <c r="AV91" s="58"/>
      <c r="AW91" s="58"/>
      <c r="AX91" s="58"/>
      <c r="AY91" s="58"/>
      <c r="AZ91" s="58"/>
      <c r="BA91" s="58"/>
      <c r="BB91" s="58"/>
      <c r="BC91" s="58"/>
      <c r="BD91" s="59"/>
      <c r="BE91" s="29"/>
    </row>
    <row r="92" spans="1:91" s="2" customFormat="1" ht="29.25" customHeight="1" x14ac:dyDescent="0.2">
      <c r="A92" s="29"/>
      <c r="B92" s="30"/>
      <c r="C92" s="187" t="s">
        <v>55</v>
      </c>
      <c r="D92" s="188"/>
      <c r="E92" s="188"/>
      <c r="F92" s="188"/>
      <c r="G92" s="188"/>
      <c r="H92" s="60"/>
      <c r="I92" s="189" t="s">
        <v>56</v>
      </c>
      <c r="J92" s="188"/>
      <c r="K92" s="188"/>
      <c r="L92" s="188"/>
      <c r="M92" s="188"/>
      <c r="N92" s="188"/>
      <c r="O92" s="188"/>
      <c r="P92" s="188"/>
      <c r="Q92" s="188"/>
      <c r="R92" s="188"/>
      <c r="S92" s="188"/>
      <c r="T92" s="188"/>
      <c r="U92" s="188"/>
      <c r="V92" s="188"/>
      <c r="W92" s="188"/>
      <c r="X92" s="188"/>
      <c r="Y92" s="188"/>
      <c r="Z92" s="188"/>
      <c r="AA92" s="188"/>
      <c r="AB92" s="188"/>
      <c r="AC92" s="188"/>
      <c r="AD92" s="188"/>
      <c r="AE92" s="188"/>
      <c r="AF92" s="188"/>
      <c r="AG92" s="190" t="s">
        <v>57</v>
      </c>
      <c r="AH92" s="188"/>
      <c r="AI92" s="188"/>
      <c r="AJ92" s="188"/>
      <c r="AK92" s="188"/>
      <c r="AL92" s="188"/>
      <c r="AM92" s="188"/>
      <c r="AN92" s="189" t="s">
        <v>58</v>
      </c>
      <c r="AO92" s="188"/>
      <c r="AP92" s="191"/>
      <c r="AQ92" s="61" t="s">
        <v>59</v>
      </c>
      <c r="AR92" s="30"/>
      <c r="AS92" s="62" t="s">
        <v>60</v>
      </c>
      <c r="AT92" s="63" t="s">
        <v>61</v>
      </c>
      <c r="AU92" s="63" t="s">
        <v>62</v>
      </c>
      <c r="AV92" s="63" t="s">
        <v>63</v>
      </c>
      <c r="AW92" s="63" t="s">
        <v>64</v>
      </c>
      <c r="AX92" s="63" t="s">
        <v>65</v>
      </c>
      <c r="AY92" s="63" t="s">
        <v>66</v>
      </c>
      <c r="AZ92" s="63" t="s">
        <v>67</v>
      </c>
      <c r="BA92" s="63" t="s">
        <v>68</v>
      </c>
      <c r="BB92" s="63" t="s">
        <v>69</v>
      </c>
      <c r="BC92" s="63" t="s">
        <v>70</v>
      </c>
      <c r="BD92" s="64" t="s">
        <v>71</v>
      </c>
      <c r="BE92" s="29"/>
    </row>
    <row r="93" spans="1:91" s="2" customFormat="1" ht="10.9" customHeight="1" x14ac:dyDescent="0.2">
      <c r="A93" s="29"/>
      <c r="B93" s="30"/>
      <c r="C93" s="29"/>
      <c r="D93" s="29"/>
      <c r="E93" s="29"/>
      <c r="F93" s="29"/>
      <c r="G93" s="29"/>
      <c r="H93" s="29"/>
      <c r="I93" s="29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  <c r="AF93" s="29"/>
      <c r="AG93" s="29"/>
      <c r="AH93" s="29"/>
      <c r="AI93" s="29"/>
      <c r="AJ93" s="29"/>
      <c r="AK93" s="29"/>
      <c r="AL93" s="29"/>
      <c r="AM93" s="29"/>
      <c r="AN93" s="29"/>
      <c r="AO93" s="29"/>
      <c r="AP93" s="29"/>
      <c r="AQ93" s="29"/>
      <c r="AR93" s="30"/>
      <c r="AS93" s="65"/>
      <c r="AT93" s="66"/>
      <c r="AU93" s="66"/>
      <c r="AV93" s="66"/>
      <c r="AW93" s="66"/>
      <c r="AX93" s="66"/>
      <c r="AY93" s="66"/>
      <c r="AZ93" s="66"/>
      <c r="BA93" s="66"/>
      <c r="BB93" s="66"/>
      <c r="BC93" s="66"/>
      <c r="BD93" s="67"/>
      <c r="BE93" s="29"/>
    </row>
    <row r="94" spans="1:91" s="6" customFormat="1" ht="32.450000000000003" customHeight="1" x14ac:dyDescent="0.2">
      <c r="B94" s="68"/>
      <c r="C94" s="69" t="s">
        <v>72</v>
      </c>
      <c r="D94" s="70"/>
      <c r="E94" s="70"/>
      <c r="F94" s="70"/>
      <c r="G94" s="70"/>
      <c r="H94" s="70"/>
      <c r="I94" s="70"/>
      <c r="J94" s="70"/>
      <c r="K94" s="70"/>
      <c r="L94" s="70"/>
      <c r="M94" s="70"/>
      <c r="N94" s="70"/>
      <c r="O94" s="70"/>
      <c r="P94" s="70"/>
      <c r="Q94" s="70"/>
      <c r="R94" s="70"/>
      <c r="S94" s="70"/>
      <c r="T94" s="70"/>
      <c r="U94" s="70"/>
      <c r="V94" s="70"/>
      <c r="W94" s="70"/>
      <c r="X94" s="70"/>
      <c r="Y94" s="70"/>
      <c r="Z94" s="70"/>
      <c r="AA94" s="70"/>
      <c r="AB94" s="70"/>
      <c r="AC94" s="70"/>
      <c r="AD94" s="70"/>
      <c r="AE94" s="70"/>
      <c r="AF94" s="70"/>
      <c r="AG94" s="185">
        <f>ROUND(SUM(AG95:AG96),2)</f>
        <v>0</v>
      </c>
      <c r="AH94" s="185"/>
      <c r="AI94" s="185"/>
      <c r="AJ94" s="185"/>
      <c r="AK94" s="185"/>
      <c r="AL94" s="185"/>
      <c r="AM94" s="185"/>
      <c r="AN94" s="186">
        <f>SUM(AG94,AT94)</f>
        <v>0</v>
      </c>
      <c r="AO94" s="186"/>
      <c r="AP94" s="186"/>
      <c r="AQ94" s="72" t="s">
        <v>1</v>
      </c>
      <c r="AR94" s="68"/>
      <c r="AS94" s="73">
        <f>ROUND(SUM(AS95:AS96),2)</f>
        <v>0</v>
      </c>
      <c r="AT94" s="74">
        <f>ROUND(SUM(AV94:AW94),2)</f>
        <v>0</v>
      </c>
      <c r="AU94" s="75">
        <f>ROUND(SUM(AU95:AU96),5)</f>
        <v>0</v>
      </c>
      <c r="AV94" s="74">
        <f>ROUND(AZ94*L29,2)</f>
        <v>0</v>
      </c>
      <c r="AW94" s="74">
        <f>ROUND(BA94*L30,2)</f>
        <v>0</v>
      </c>
      <c r="AX94" s="74">
        <f>ROUND(BB94*L29,2)</f>
        <v>0</v>
      </c>
      <c r="AY94" s="74">
        <f>ROUND(BC94*L30,2)</f>
        <v>0</v>
      </c>
      <c r="AZ94" s="74">
        <f>ROUND(SUM(AZ95:AZ96),2)</f>
        <v>0</v>
      </c>
      <c r="BA94" s="74">
        <f>ROUND(SUM(BA95:BA96),2)</f>
        <v>0</v>
      </c>
      <c r="BB94" s="74">
        <f>ROUND(SUM(BB95:BB96),2)</f>
        <v>0</v>
      </c>
      <c r="BC94" s="74">
        <f>ROUND(SUM(BC95:BC96),2)</f>
        <v>0</v>
      </c>
      <c r="BD94" s="76">
        <f>ROUND(SUM(BD95:BD96),2)</f>
        <v>0</v>
      </c>
      <c r="BS94" s="77" t="s">
        <v>73</v>
      </c>
      <c r="BT94" s="77" t="s">
        <v>74</v>
      </c>
      <c r="BU94" s="78" t="s">
        <v>75</v>
      </c>
      <c r="BV94" s="77" t="s">
        <v>76</v>
      </c>
      <c r="BW94" s="77" t="s">
        <v>4</v>
      </c>
      <c r="BX94" s="77" t="s">
        <v>77</v>
      </c>
      <c r="CL94" s="77" t="s">
        <v>1</v>
      </c>
    </row>
    <row r="95" spans="1:91" s="7" customFormat="1" ht="16.5" customHeight="1" x14ac:dyDescent="0.2">
      <c r="A95" s="79" t="s">
        <v>78</v>
      </c>
      <c r="B95" s="80"/>
      <c r="C95" s="81"/>
      <c r="D95" s="184" t="s">
        <v>79</v>
      </c>
      <c r="E95" s="184"/>
      <c r="F95" s="184"/>
      <c r="G95" s="184"/>
      <c r="H95" s="184"/>
      <c r="I95" s="82"/>
      <c r="J95" s="184" t="s">
        <v>80</v>
      </c>
      <c r="K95" s="184"/>
      <c r="L95" s="184"/>
      <c r="M95" s="184"/>
      <c r="N95" s="184"/>
      <c r="O95" s="184"/>
      <c r="P95" s="184"/>
      <c r="Q95" s="184"/>
      <c r="R95" s="184"/>
      <c r="S95" s="184"/>
      <c r="T95" s="184"/>
      <c r="U95" s="184"/>
      <c r="V95" s="184"/>
      <c r="W95" s="184"/>
      <c r="X95" s="184"/>
      <c r="Y95" s="184"/>
      <c r="Z95" s="184"/>
      <c r="AA95" s="184"/>
      <c r="AB95" s="184"/>
      <c r="AC95" s="184"/>
      <c r="AD95" s="184"/>
      <c r="AE95" s="184"/>
      <c r="AF95" s="184"/>
      <c r="AG95" s="182">
        <f>'01 - Oprávnené náklady '!J30</f>
        <v>0</v>
      </c>
      <c r="AH95" s="183"/>
      <c r="AI95" s="183"/>
      <c r="AJ95" s="183"/>
      <c r="AK95" s="183"/>
      <c r="AL95" s="183"/>
      <c r="AM95" s="183"/>
      <c r="AN95" s="182">
        <f>SUM(AG95,AT95)</f>
        <v>0</v>
      </c>
      <c r="AO95" s="183"/>
      <c r="AP95" s="183"/>
      <c r="AQ95" s="83" t="s">
        <v>81</v>
      </c>
      <c r="AR95" s="80"/>
      <c r="AS95" s="84">
        <v>0</v>
      </c>
      <c r="AT95" s="85">
        <f>ROUND(SUM(AV95:AW95),2)</f>
        <v>0</v>
      </c>
      <c r="AU95" s="86">
        <f>'01 - Oprávnené náklady '!P133</f>
        <v>0</v>
      </c>
      <c r="AV95" s="85">
        <f>'01 - Oprávnené náklady '!J33</f>
        <v>0</v>
      </c>
      <c r="AW95" s="85">
        <f>'01 - Oprávnené náklady '!J34</f>
        <v>0</v>
      </c>
      <c r="AX95" s="85">
        <f>'01 - Oprávnené náklady '!J35</f>
        <v>0</v>
      </c>
      <c r="AY95" s="85">
        <f>'01 - Oprávnené náklady '!J36</f>
        <v>0</v>
      </c>
      <c r="AZ95" s="85">
        <f>'01 - Oprávnené náklady '!F33</f>
        <v>0</v>
      </c>
      <c r="BA95" s="85">
        <f>'01 - Oprávnené náklady '!F34</f>
        <v>0</v>
      </c>
      <c r="BB95" s="85">
        <f>'01 - Oprávnené náklady '!F35</f>
        <v>0</v>
      </c>
      <c r="BC95" s="85">
        <f>'01 - Oprávnené náklady '!F36</f>
        <v>0</v>
      </c>
      <c r="BD95" s="87">
        <f>'01 - Oprávnené náklady '!F37</f>
        <v>0</v>
      </c>
      <c r="BT95" s="88" t="s">
        <v>82</v>
      </c>
      <c r="BV95" s="88" t="s">
        <v>76</v>
      </c>
      <c r="BW95" s="88" t="s">
        <v>83</v>
      </c>
      <c r="BX95" s="88" t="s">
        <v>4</v>
      </c>
      <c r="CL95" s="88" t="s">
        <v>1</v>
      </c>
      <c r="CM95" s="88" t="s">
        <v>74</v>
      </c>
    </row>
    <row r="96" spans="1:91" s="7" customFormat="1" ht="16.5" customHeight="1" x14ac:dyDescent="0.2">
      <c r="A96" s="79" t="s">
        <v>78</v>
      </c>
      <c r="B96" s="80"/>
      <c r="C96" s="81"/>
      <c r="D96" s="184" t="s">
        <v>84</v>
      </c>
      <c r="E96" s="184"/>
      <c r="F96" s="184"/>
      <c r="G96" s="184"/>
      <c r="H96" s="184"/>
      <c r="I96" s="82"/>
      <c r="J96" s="184" t="s">
        <v>85</v>
      </c>
      <c r="K96" s="184"/>
      <c r="L96" s="184"/>
      <c r="M96" s="184"/>
      <c r="N96" s="184"/>
      <c r="O96" s="184"/>
      <c r="P96" s="184"/>
      <c r="Q96" s="184"/>
      <c r="R96" s="184"/>
      <c r="S96" s="184"/>
      <c r="T96" s="184"/>
      <c r="U96" s="184"/>
      <c r="V96" s="184"/>
      <c r="W96" s="184"/>
      <c r="X96" s="184"/>
      <c r="Y96" s="184"/>
      <c r="Z96" s="184"/>
      <c r="AA96" s="184"/>
      <c r="AB96" s="184"/>
      <c r="AC96" s="184"/>
      <c r="AD96" s="184"/>
      <c r="AE96" s="184"/>
      <c r="AF96" s="184"/>
      <c r="AG96" s="182">
        <f>'02 - Neoprávnené náklady '!J30</f>
        <v>0</v>
      </c>
      <c r="AH96" s="183"/>
      <c r="AI96" s="183"/>
      <c r="AJ96" s="183"/>
      <c r="AK96" s="183"/>
      <c r="AL96" s="183"/>
      <c r="AM96" s="183"/>
      <c r="AN96" s="182">
        <f>SUM(AG96,AT96)</f>
        <v>0</v>
      </c>
      <c r="AO96" s="183"/>
      <c r="AP96" s="183"/>
      <c r="AQ96" s="83" t="s">
        <v>81</v>
      </c>
      <c r="AR96" s="80"/>
      <c r="AS96" s="89">
        <v>0</v>
      </c>
      <c r="AT96" s="90">
        <f>ROUND(SUM(AV96:AW96),2)</f>
        <v>0</v>
      </c>
      <c r="AU96" s="91">
        <f>'02 - Neoprávnené náklady '!P118</f>
        <v>0</v>
      </c>
      <c r="AV96" s="90">
        <f>'02 - Neoprávnené náklady '!J33</f>
        <v>0</v>
      </c>
      <c r="AW96" s="90">
        <f>'02 - Neoprávnené náklady '!J34</f>
        <v>0</v>
      </c>
      <c r="AX96" s="90">
        <f>'02 - Neoprávnené náklady '!J35</f>
        <v>0</v>
      </c>
      <c r="AY96" s="90">
        <f>'02 - Neoprávnené náklady '!J36</f>
        <v>0</v>
      </c>
      <c r="AZ96" s="90">
        <f>'02 - Neoprávnené náklady '!F33</f>
        <v>0</v>
      </c>
      <c r="BA96" s="90">
        <f>'02 - Neoprávnené náklady '!F34</f>
        <v>0</v>
      </c>
      <c r="BB96" s="90">
        <f>'02 - Neoprávnené náklady '!F35</f>
        <v>0</v>
      </c>
      <c r="BC96" s="90">
        <f>'02 - Neoprávnené náklady '!F36</f>
        <v>0</v>
      </c>
      <c r="BD96" s="92">
        <f>'02 - Neoprávnené náklady '!F37</f>
        <v>0</v>
      </c>
      <c r="BT96" s="88" t="s">
        <v>82</v>
      </c>
      <c r="BV96" s="88" t="s">
        <v>76</v>
      </c>
      <c r="BW96" s="88" t="s">
        <v>86</v>
      </c>
      <c r="BX96" s="88" t="s">
        <v>4</v>
      </c>
      <c r="CL96" s="88" t="s">
        <v>1</v>
      </c>
      <c r="CM96" s="88" t="s">
        <v>74</v>
      </c>
    </row>
    <row r="97" spans="1:57" s="2" customFormat="1" ht="30" customHeight="1" x14ac:dyDescent="0.2">
      <c r="A97" s="29"/>
      <c r="B97" s="30"/>
      <c r="C97" s="29"/>
      <c r="D97" s="29"/>
      <c r="E97" s="29"/>
      <c r="F97" s="29"/>
      <c r="G97" s="29"/>
      <c r="H97" s="29"/>
      <c r="I97" s="29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29"/>
      <c r="V97" s="29"/>
      <c r="W97" s="29"/>
      <c r="X97" s="29"/>
      <c r="Y97" s="29"/>
      <c r="Z97" s="29"/>
      <c r="AA97" s="29"/>
      <c r="AB97" s="29"/>
      <c r="AC97" s="29"/>
      <c r="AD97" s="29"/>
      <c r="AE97" s="29"/>
      <c r="AF97" s="29"/>
      <c r="AG97" s="29"/>
      <c r="AH97" s="29"/>
      <c r="AI97" s="29"/>
      <c r="AJ97" s="29"/>
      <c r="AK97" s="29"/>
      <c r="AL97" s="29"/>
      <c r="AM97" s="29"/>
      <c r="AN97" s="29"/>
      <c r="AO97" s="29"/>
      <c r="AP97" s="29"/>
      <c r="AQ97" s="29"/>
      <c r="AR97" s="30"/>
      <c r="AS97" s="29"/>
      <c r="AT97" s="29"/>
      <c r="AU97" s="29"/>
      <c r="AV97" s="29"/>
      <c r="AW97" s="29"/>
      <c r="AX97" s="29"/>
      <c r="AY97" s="29"/>
      <c r="AZ97" s="29"/>
      <c r="BA97" s="29"/>
      <c r="BB97" s="29"/>
      <c r="BC97" s="29"/>
      <c r="BD97" s="29"/>
      <c r="BE97" s="29"/>
    </row>
    <row r="98" spans="1:57" s="2" customFormat="1" ht="6.95" customHeight="1" x14ac:dyDescent="0.2">
      <c r="A98" s="29"/>
      <c r="B98" s="47"/>
      <c r="C98" s="48"/>
      <c r="D98" s="48"/>
      <c r="E98" s="48"/>
      <c r="F98" s="48"/>
      <c r="G98" s="48"/>
      <c r="H98" s="48"/>
      <c r="I98" s="48"/>
      <c r="J98" s="48"/>
      <c r="K98" s="48"/>
      <c r="L98" s="48"/>
      <c r="M98" s="48"/>
      <c r="N98" s="48"/>
      <c r="O98" s="48"/>
      <c r="P98" s="48"/>
      <c r="Q98" s="48"/>
      <c r="R98" s="48"/>
      <c r="S98" s="48"/>
      <c r="T98" s="48"/>
      <c r="U98" s="48"/>
      <c r="V98" s="48"/>
      <c r="W98" s="48"/>
      <c r="X98" s="48"/>
      <c r="Y98" s="48"/>
      <c r="Z98" s="48"/>
      <c r="AA98" s="48"/>
      <c r="AB98" s="48"/>
      <c r="AC98" s="48"/>
      <c r="AD98" s="48"/>
      <c r="AE98" s="48"/>
      <c r="AF98" s="48"/>
      <c r="AG98" s="48"/>
      <c r="AH98" s="48"/>
      <c r="AI98" s="48"/>
      <c r="AJ98" s="48"/>
      <c r="AK98" s="48"/>
      <c r="AL98" s="48"/>
      <c r="AM98" s="48"/>
      <c r="AN98" s="48"/>
      <c r="AO98" s="48"/>
      <c r="AP98" s="48"/>
      <c r="AQ98" s="48"/>
      <c r="AR98" s="30"/>
      <c r="AS98" s="29"/>
      <c r="AT98" s="29"/>
      <c r="AU98" s="29"/>
      <c r="AV98" s="29"/>
      <c r="AW98" s="29"/>
      <c r="AX98" s="29"/>
      <c r="AY98" s="29"/>
      <c r="AZ98" s="29"/>
      <c r="BA98" s="29"/>
      <c r="BB98" s="29"/>
      <c r="BC98" s="29"/>
      <c r="BD98" s="29"/>
      <c r="BE98" s="29"/>
    </row>
  </sheetData>
  <mergeCells count="46">
    <mergeCell ref="BE5:BE34"/>
    <mergeCell ref="K5:AO5"/>
    <mergeCell ref="K6:AO6"/>
    <mergeCell ref="E14:AJ14"/>
    <mergeCell ref="E23:AN23"/>
    <mergeCell ref="AK26:AO26"/>
    <mergeCell ref="L28:P28"/>
    <mergeCell ref="W28:AE28"/>
    <mergeCell ref="AK28:AO28"/>
    <mergeCell ref="W29:AE29"/>
    <mergeCell ref="AK29:AO29"/>
    <mergeCell ref="L29:P29"/>
    <mergeCell ref="W30:AE30"/>
    <mergeCell ref="AK30:AO30"/>
    <mergeCell ref="L30:P30"/>
    <mergeCell ref="W31:AE31"/>
    <mergeCell ref="L33:P33"/>
    <mergeCell ref="X35:AB35"/>
    <mergeCell ref="AK35:AO35"/>
    <mergeCell ref="AK31:AO31"/>
    <mergeCell ref="L31:P31"/>
    <mergeCell ref="W32:AE32"/>
    <mergeCell ref="AK32:AO32"/>
    <mergeCell ref="L32:P32"/>
    <mergeCell ref="AM87:AN87"/>
    <mergeCell ref="AM89:AP89"/>
    <mergeCell ref="AS89:AT91"/>
    <mergeCell ref="AM90:AP90"/>
    <mergeCell ref="W33:AE33"/>
    <mergeCell ref="AK33:AO33"/>
    <mergeCell ref="AR2:BE2"/>
    <mergeCell ref="AN96:AP96"/>
    <mergeCell ref="AG96:AM96"/>
    <mergeCell ref="D96:H96"/>
    <mergeCell ref="J96:AF96"/>
    <mergeCell ref="AG94:AM94"/>
    <mergeCell ref="AN94:AP94"/>
    <mergeCell ref="C92:G92"/>
    <mergeCell ref="I92:AF92"/>
    <mergeCell ref="AG92:AM92"/>
    <mergeCell ref="AN92:AP92"/>
    <mergeCell ref="AN95:AP95"/>
    <mergeCell ref="AG95:AM95"/>
    <mergeCell ref="D95:H95"/>
    <mergeCell ref="J95:AF95"/>
    <mergeCell ref="L85:AO85"/>
  </mergeCells>
  <hyperlinks>
    <hyperlink ref="A95" location="'01 - Oprávnené náklady '!C2" display="/"/>
    <hyperlink ref="A96" location="'02 - Neoprávnené náklady '!C2" display="/"/>
  </hyperlink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291"/>
  <sheetViews>
    <sheetView showGridLines="0" topLeftCell="A59" workbookViewId="0">
      <selection activeCell="X270" sqref="X270"/>
    </sheetView>
  </sheetViews>
  <sheetFormatPr defaultRowHeight="11.25" x14ac:dyDescent="0.2"/>
  <cols>
    <col min="1" max="1" width="8.33203125" style="1" customWidth="1"/>
    <col min="2" max="2" width="1.1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.5" style="1" customWidth="1"/>
    <col min="8" max="8" width="14" style="1" customWidth="1"/>
    <col min="9" max="9" width="15.83203125" style="1" customWidth="1"/>
    <col min="10" max="10" width="22.33203125" style="1" customWidth="1"/>
    <col min="11" max="11" width="22.33203125" style="1" hidden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 x14ac:dyDescent="0.2">
      <c r="L2" s="180" t="s">
        <v>5</v>
      </c>
      <c r="M2" s="181"/>
      <c r="N2" s="181"/>
      <c r="O2" s="181"/>
      <c r="P2" s="181"/>
      <c r="Q2" s="181"/>
      <c r="R2" s="181"/>
      <c r="S2" s="181"/>
      <c r="T2" s="181"/>
      <c r="U2" s="181"/>
      <c r="V2" s="181"/>
      <c r="AT2" s="14" t="s">
        <v>83</v>
      </c>
    </row>
    <row r="3" spans="1:46" s="1" customFormat="1" ht="6.95" customHeight="1" x14ac:dyDescent="0.2">
      <c r="B3" s="15"/>
      <c r="C3" s="16"/>
      <c r="D3" s="16"/>
      <c r="E3" s="16"/>
      <c r="F3" s="16"/>
      <c r="G3" s="16"/>
      <c r="H3" s="16"/>
      <c r="I3" s="16"/>
      <c r="J3" s="16"/>
      <c r="K3" s="16"/>
      <c r="L3" s="17"/>
      <c r="AT3" s="14" t="s">
        <v>74</v>
      </c>
    </row>
    <row r="4" spans="1:46" s="1" customFormat="1" ht="24.95" customHeight="1" x14ac:dyDescent="0.2">
      <c r="B4" s="17"/>
      <c r="D4" s="18" t="s">
        <v>87</v>
      </c>
      <c r="L4" s="17"/>
      <c r="M4" s="93" t="s">
        <v>9</v>
      </c>
      <c r="AT4" s="14" t="s">
        <v>3</v>
      </c>
    </row>
    <row r="5" spans="1:46" s="1" customFormat="1" ht="6.95" customHeight="1" x14ac:dyDescent="0.2">
      <c r="B5" s="17"/>
      <c r="L5" s="17"/>
    </row>
    <row r="6" spans="1:46" s="1" customFormat="1" ht="12" customHeight="1" x14ac:dyDescent="0.2">
      <c r="B6" s="17"/>
      <c r="D6" s="24" t="s">
        <v>14</v>
      </c>
      <c r="L6" s="17"/>
    </row>
    <row r="7" spans="1:46" s="1" customFormat="1" ht="16.5" customHeight="1" x14ac:dyDescent="0.2">
      <c r="B7" s="17"/>
      <c r="E7" s="223" t="str">
        <f>'Rekapitulácia stavby'!K6</f>
        <v>Rekonštrukcia MŠ 29.augusta, Trebišov</v>
      </c>
      <c r="F7" s="224"/>
      <c r="G7" s="224"/>
      <c r="H7" s="224"/>
      <c r="L7" s="17"/>
    </row>
    <row r="8" spans="1:46" s="2" customFormat="1" ht="12" customHeight="1" x14ac:dyDescent="0.2">
      <c r="A8" s="29"/>
      <c r="B8" s="30"/>
      <c r="C8" s="29"/>
      <c r="D8" s="24" t="s">
        <v>88</v>
      </c>
      <c r="E8" s="29"/>
      <c r="F8" s="29"/>
      <c r="G8" s="29"/>
      <c r="H8" s="29"/>
      <c r="I8" s="29"/>
      <c r="J8" s="29"/>
      <c r="K8" s="29"/>
      <c r="L8" s="42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</row>
    <row r="9" spans="1:46" s="2" customFormat="1" ht="16.5" customHeight="1" x14ac:dyDescent="0.2">
      <c r="A9" s="29"/>
      <c r="B9" s="30"/>
      <c r="C9" s="29"/>
      <c r="D9" s="29"/>
      <c r="E9" s="192" t="s">
        <v>89</v>
      </c>
      <c r="F9" s="222"/>
      <c r="G9" s="222"/>
      <c r="H9" s="222"/>
      <c r="I9" s="29"/>
      <c r="J9" s="29"/>
      <c r="K9" s="29"/>
      <c r="L9" s="42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</row>
    <row r="10" spans="1:46" s="2" customFormat="1" x14ac:dyDescent="0.2">
      <c r="A10" s="29"/>
      <c r="B10" s="30"/>
      <c r="C10" s="29"/>
      <c r="D10" s="29"/>
      <c r="E10" s="29"/>
      <c r="F10" s="29"/>
      <c r="G10" s="29"/>
      <c r="H10" s="29"/>
      <c r="I10" s="29"/>
      <c r="J10" s="29"/>
      <c r="K10" s="29"/>
      <c r="L10" s="42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</row>
    <row r="11" spans="1:46" s="2" customFormat="1" ht="12" customHeight="1" x14ac:dyDescent="0.2">
      <c r="A11" s="29"/>
      <c r="B11" s="30"/>
      <c r="C11" s="29"/>
      <c r="D11" s="24" t="s">
        <v>16</v>
      </c>
      <c r="E11" s="29"/>
      <c r="F11" s="22" t="s">
        <v>1</v>
      </c>
      <c r="G11" s="29"/>
      <c r="H11" s="29"/>
      <c r="I11" s="24" t="s">
        <v>17</v>
      </c>
      <c r="J11" s="22" t="s">
        <v>1</v>
      </c>
      <c r="K11" s="29"/>
      <c r="L11" s="42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</row>
    <row r="12" spans="1:46" s="2" customFormat="1" ht="12" customHeight="1" x14ac:dyDescent="0.2">
      <c r="A12" s="29"/>
      <c r="B12" s="30"/>
      <c r="C12" s="29"/>
      <c r="D12" s="24" t="s">
        <v>18</v>
      </c>
      <c r="E12" s="29"/>
      <c r="F12" s="22" t="s">
        <v>19</v>
      </c>
      <c r="G12" s="29"/>
      <c r="H12" s="29"/>
      <c r="I12" s="24" t="s">
        <v>20</v>
      </c>
      <c r="J12" s="55" t="str">
        <f>'Rekapitulácia stavby'!AN8</f>
        <v>10. 6. 2022</v>
      </c>
      <c r="K12" s="29"/>
      <c r="L12" s="42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</row>
    <row r="13" spans="1:46" s="2" customFormat="1" ht="10.9" customHeight="1" x14ac:dyDescent="0.2">
      <c r="A13" s="29"/>
      <c r="B13" s="30"/>
      <c r="C13" s="29"/>
      <c r="D13" s="29"/>
      <c r="E13" s="29"/>
      <c r="F13" s="29"/>
      <c r="G13" s="29"/>
      <c r="H13" s="29"/>
      <c r="I13" s="29"/>
      <c r="J13" s="29"/>
      <c r="K13" s="29"/>
      <c r="L13" s="42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</row>
    <row r="14" spans="1:46" s="2" customFormat="1" ht="12" customHeight="1" x14ac:dyDescent="0.2">
      <c r="A14" s="29"/>
      <c r="B14" s="30"/>
      <c r="C14" s="29"/>
      <c r="D14" s="24" t="s">
        <v>22</v>
      </c>
      <c r="E14" s="29"/>
      <c r="F14" s="29"/>
      <c r="G14" s="29"/>
      <c r="H14" s="29"/>
      <c r="I14" s="24" t="s">
        <v>23</v>
      </c>
      <c r="J14" s="22" t="s">
        <v>1</v>
      </c>
      <c r="K14" s="29"/>
      <c r="L14" s="42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</row>
    <row r="15" spans="1:46" s="2" customFormat="1" ht="18" customHeight="1" x14ac:dyDescent="0.2">
      <c r="A15" s="29"/>
      <c r="B15" s="30"/>
      <c r="C15" s="29"/>
      <c r="D15" s="29"/>
      <c r="E15" s="22" t="s">
        <v>24</v>
      </c>
      <c r="F15" s="29"/>
      <c r="G15" s="29"/>
      <c r="H15" s="29"/>
      <c r="I15" s="24" t="s">
        <v>25</v>
      </c>
      <c r="J15" s="22" t="s">
        <v>1</v>
      </c>
      <c r="K15" s="29"/>
      <c r="L15" s="42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</row>
    <row r="16" spans="1:46" s="2" customFormat="1" ht="6.95" customHeight="1" x14ac:dyDescent="0.2">
      <c r="A16" s="29"/>
      <c r="B16" s="30"/>
      <c r="C16" s="29"/>
      <c r="D16" s="29"/>
      <c r="E16" s="29"/>
      <c r="F16" s="29"/>
      <c r="G16" s="29"/>
      <c r="H16" s="29"/>
      <c r="I16" s="29"/>
      <c r="J16" s="29"/>
      <c r="K16" s="29"/>
      <c r="L16" s="42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</row>
    <row r="17" spans="1:31" s="2" customFormat="1" ht="12" customHeight="1" x14ac:dyDescent="0.2">
      <c r="A17" s="29"/>
      <c r="B17" s="30"/>
      <c r="C17" s="29"/>
      <c r="D17" s="24" t="s">
        <v>26</v>
      </c>
      <c r="E17" s="29"/>
      <c r="F17" s="29"/>
      <c r="G17" s="29"/>
      <c r="H17" s="29"/>
      <c r="I17" s="24" t="s">
        <v>23</v>
      </c>
      <c r="J17" s="25" t="str">
        <f>'Rekapitulácia stavby'!AN13</f>
        <v>Vyplň údaj</v>
      </c>
      <c r="K17" s="29"/>
      <c r="L17" s="42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</row>
    <row r="18" spans="1:31" s="2" customFormat="1" ht="18" customHeight="1" x14ac:dyDescent="0.2">
      <c r="A18" s="29"/>
      <c r="B18" s="30"/>
      <c r="C18" s="29"/>
      <c r="D18" s="29"/>
      <c r="E18" s="226" t="str">
        <f>'Rekapitulácia stavby'!E14</f>
        <v>Vyplň údaj</v>
      </c>
      <c r="F18" s="214"/>
      <c r="G18" s="214"/>
      <c r="H18" s="214"/>
      <c r="I18" s="24" t="s">
        <v>25</v>
      </c>
      <c r="J18" s="25" t="str">
        <f>'Rekapitulácia stavby'!AN14</f>
        <v>Vyplň údaj</v>
      </c>
      <c r="K18" s="29"/>
      <c r="L18" s="42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</row>
    <row r="19" spans="1:31" s="2" customFormat="1" ht="6.95" customHeight="1" x14ac:dyDescent="0.2">
      <c r="A19" s="29"/>
      <c r="B19" s="30"/>
      <c r="C19" s="29"/>
      <c r="D19" s="29"/>
      <c r="E19" s="29"/>
      <c r="F19" s="29"/>
      <c r="G19" s="29"/>
      <c r="H19" s="29"/>
      <c r="I19" s="29"/>
      <c r="J19" s="29"/>
      <c r="K19" s="29"/>
      <c r="L19" s="42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</row>
    <row r="20" spans="1:31" s="2" customFormat="1" ht="12" customHeight="1" x14ac:dyDescent="0.2">
      <c r="A20" s="29"/>
      <c r="B20" s="30"/>
      <c r="C20" s="29"/>
      <c r="D20" s="24" t="s">
        <v>28</v>
      </c>
      <c r="E20" s="29"/>
      <c r="F20" s="29"/>
      <c r="G20" s="29"/>
      <c r="H20" s="29"/>
      <c r="I20" s="24" t="s">
        <v>23</v>
      </c>
      <c r="J20" s="22" t="str">
        <f>IF('Rekapitulácia stavby'!AN16="","",'Rekapitulácia stavby'!AN16)</f>
        <v/>
      </c>
      <c r="K20" s="29"/>
      <c r="L20" s="42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</row>
    <row r="21" spans="1:31" s="2" customFormat="1" ht="18" customHeight="1" x14ac:dyDescent="0.2">
      <c r="A21" s="29"/>
      <c r="B21" s="30"/>
      <c r="C21" s="29"/>
      <c r="D21" s="29"/>
      <c r="E21" s="22" t="str">
        <f>IF('Rekapitulácia stavby'!E17="","",'Rekapitulácia stavby'!E17)</f>
        <v xml:space="preserve"> </v>
      </c>
      <c r="F21" s="29"/>
      <c r="G21" s="29"/>
      <c r="H21" s="29"/>
      <c r="I21" s="24" t="s">
        <v>25</v>
      </c>
      <c r="J21" s="22" t="str">
        <f>IF('Rekapitulácia stavby'!AN17="","",'Rekapitulácia stavby'!AN17)</f>
        <v/>
      </c>
      <c r="K21" s="29"/>
      <c r="L21" s="42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</row>
    <row r="22" spans="1:31" s="2" customFormat="1" ht="6.95" customHeight="1" x14ac:dyDescent="0.2">
      <c r="A22" s="29"/>
      <c r="B22" s="30"/>
      <c r="C22" s="29"/>
      <c r="D22" s="29"/>
      <c r="E22" s="29"/>
      <c r="F22" s="29"/>
      <c r="G22" s="29"/>
      <c r="H22" s="29"/>
      <c r="I22" s="29"/>
      <c r="J22" s="29"/>
      <c r="K22" s="29"/>
      <c r="L22" s="42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</row>
    <row r="23" spans="1:31" s="2" customFormat="1" ht="12" customHeight="1" x14ac:dyDescent="0.2">
      <c r="A23" s="29"/>
      <c r="B23" s="30"/>
      <c r="C23" s="29"/>
      <c r="D23" s="24" t="s">
        <v>32</v>
      </c>
      <c r="E23" s="29"/>
      <c r="F23" s="29"/>
      <c r="G23" s="29"/>
      <c r="H23" s="29"/>
      <c r="I23" s="24" t="s">
        <v>23</v>
      </c>
      <c r="J23" s="22" t="str">
        <f>IF('Rekapitulácia stavby'!AN19="","",'Rekapitulácia stavby'!AN19)</f>
        <v/>
      </c>
      <c r="K23" s="29"/>
      <c r="L23" s="42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</row>
    <row r="24" spans="1:31" s="2" customFormat="1" ht="18" customHeight="1" x14ac:dyDescent="0.2">
      <c r="A24" s="29"/>
      <c r="B24" s="30"/>
      <c r="C24" s="29"/>
      <c r="D24" s="29"/>
      <c r="E24" s="22" t="str">
        <f>IF('Rekapitulácia stavby'!E20="","",'Rekapitulácia stavby'!E20)</f>
        <v xml:space="preserve"> </v>
      </c>
      <c r="F24" s="29"/>
      <c r="G24" s="29"/>
      <c r="H24" s="29"/>
      <c r="I24" s="24" t="s">
        <v>25</v>
      </c>
      <c r="J24" s="22" t="str">
        <f>IF('Rekapitulácia stavby'!AN20="","",'Rekapitulácia stavby'!AN20)</f>
        <v/>
      </c>
      <c r="K24" s="29"/>
      <c r="L24" s="42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</row>
    <row r="25" spans="1:31" s="2" customFormat="1" ht="6.95" customHeight="1" x14ac:dyDescent="0.2">
      <c r="A25" s="29"/>
      <c r="B25" s="30"/>
      <c r="C25" s="29"/>
      <c r="D25" s="29"/>
      <c r="E25" s="29"/>
      <c r="F25" s="29"/>
      <c r="G25" s="29"/>
      <c r="H25" s="29"/>
      <c r="I25" s="29"/>
      <c r="J25" s="29"/>
      <c r="K25" s="29"/>
      <c r="L25" s="42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</row>
    <row r="26" spans="1:31" s="2" customFormat="1" ht="12" customHeight="1" x14ac:dyDescent="0.2">
      <c r="A26" s="29"/>
      <c r="B26" s="30"/>
      <c r="C26" s="29"/>
      <c r="D26" s="24" t="s">
        <v>33</v>
      </c>
      <c r="E26" s="29"/>
      <c r="F26" s="29"/>
      <c r="G26" s="29"/>
      <c r="H26" s="29"/>
      <c r="I26" s="29"/>
      <c r="J26" s="29"/>
      <c r="K26" s="29"/>
      <c r="L26" s="42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</row>
    <row r="27" spans="1:31" s="8" customFormat="1" ht="16.5" customHeight="1" x14ac:dyDescent="0.2">
      <c r="A27" s="94"/>
      <c r="B27" s="95"/>
      <c r="C27" s="94"/>
      <c r="D27" s="94"/>
      <c r="E27" s="218" t="s">
        <v>1</v>
      </c>
      <c r="F27" s="218"/>
      <c r="G27" s="218"/>
      <c r="H27" s="218"/>
      <c r="I27" s="94"/>
      <c r="J27" s="94"/>
      <c r="K27" s="94"/>
      <c r="L27" s="96"/>
      <c r="S27" s="94"/>
      <c r="T27" s="94"/>
      <c r="U27" s="94"/>
      <c r="V27" s="94"/>
      <c r="W27" s="94"/>
      <c r="X27" s="94"/>
      <c r="Y27" s="94"/>
      <c r="Z27" s="94"/>
      <c r="AA27" s="94"/>
      <c r="AB27" s="94"/>
      <c r="AC27" s="94"/>
      <c r="AD27" s="94"/>
      <c r="AE27" s="94"/>
    </row>
    <row r="28" spans="1:31" s="2" customFormat="1" ht="6.95" customHeight="1" x14ac:dyDescent="0.2">
      <c r="A28" s="29"/>
      <c r="B28" s="30"/>
      <c r="C28" s="29"/>
      <c r="D28" s="29"/>
      <c r="E28" s="29"/>
      <c r="F28" s="29"/>
      <c r="G28" s="29"/>
      <c r="H28" s="29"/>
      <c r="I28" s="29"/>
      <c r="J28" s="29"/>
      <c r="K28" s="29"/>
      <c r="L28" s="42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</row>
    <row r="29" spans="1:31" s="2" customFormat="1" ht="6.95" customHeight="1" x14ac:dyDescent="0.2">
      <c r="A29" s="29"/>
      <c r="B29" s="30"/>
      <c r="C29" s="29"/>
      <c r="D29" s="66"/>
      <c r="E29" s="66"/>
      <c r="F29" s="66"/>
      <c r="G29" s="66"/>
      <c r="H29" s="66"/>
      <c r="I29" s="66"/>
      <c r="J29" s="66"/>
      <c r="K29" s="66"/>
      <c r="L29" s="42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</row>
    <row r="30" spans="1:31" s="2" customFormat="1" ht="25.35" customHeight="1" x14ac:dyDescent="0.2">
      <c r="A30" s="29"/>
      <c r="B30" s="30"/>
      <c r="C30" s="29"/>
      <c r="D30" s="97" t="s">
        <v>34</v>
      </c>
      <c r="E30" s="29"/>
      <c r="F30" s="29"/>
      <c r="G30" s="29"/>
      <c r="H30" s="29"/>
      <c r="I30" s="29"/>
      <c r="J30" s="71">
        <f>ROUND(J133, 2)</f>
        <v>0</v>
      </c>
      <c r="K30" s="29"/>
      <c r="L30" s="42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</row>
    <row r="31" spans="1:31" s="2" customFormat="1" ht="6.95" customHeight="1" x14ac:dyDescent="0.2">
      <c r="A31" s="29"/>
      <c r="B31" s="30"/>
      <c r="C31" s="29"/>
      <c r="D31" s="66"/>
      <c r="E31" s="66"/>
      <c r="F31" s="66"/>
      <c r="G31" s="66"/>
      <c r="H31" s="66"/>
      <c r="I31" s="66"/>
      <c r="J31" s="66"/>
      <c r="K31" s="66"/>
      <c r="L31" s="42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</row>
    <row r="32" spans="1:31" s="2" customFormat="1" ht="14.45" customHeight="1" x14ac:dyDescent="0.2">
      <c r="A32" s="29"/>
      <c r="B32" s="30"/>
      <c r="C32" s="29"/>
      <c r="D32" s="29"/>
      <c r="E32" s="29"/>
      <c r="F32" s="33" t="s">
        <v>36</v>
      </c>
      <c r="G32" s="29"/>
      <c r="H32" s="29"/>
      <c r="I32" s="33" t="s">
        <v>35</v>
      </c>
      <c r="J32" s="33" t="s">
        <v>37</v>
      </c>
      <c r="K32" s="29"/>
      <c r="L32" s="42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</row>
    <row r="33" spans="1:31" s="2" customFormat="1" ht="14.45" customHeight="1" x14ac:dyDescent="0.2">
      <c r="A33" s="29"/>
      <c r="B33" s="30"/>
      <c r="C33" s="29"/>
      <c r="D33" s="98" t="s">
        <v>38</v>
      </c>
      <c r="E33" s="35" t="s">
        <v>39</v>
      </c>
      <c r="F33" s="99">
        <f>ROUND((SUM(BE133:BE286)),  2)</f>
        <v>0</v>
      </c>
      <c r="G33" s="100"/>
      <c r="H33" s="100"/>
      <c r="I33" s="101">
        <v>0.2</v>
      </c>
      <c r="J33" s="99">
        <f>ROUND(((SUM(BE133:BE286))*I33),  2)</f>
        <v>0</v>
      </c>
      <c r="K33" s="29"/>
      <c r="L33" s="42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</row>
    <row r="34" spans="1:31" s="2" customFormat="1" ht="14.45" customHeight="1" x14ac:dyDescent="0.2">
      <c r="A34" s="29"/>
      <c r="B34" s="30"/>
      <c r="C34" s="29"/>
      <c r="D34" s="29"/>
      <c r="E34" s="35" t="s">
        <v>40</v>
      </c>
      <c r="F34" s="99">
        <f>ROUND((SUM(BF133:BF286)),  2)</f>
        <v>0</v>
      </c>
      <c r="G34" s="100"/>
      <c r="H34" s="100"/>
      <c r="I34" s="101">
        <v>0.2</v>
      </c>
      <c r="J34" s="99">
        <f>ROUND(((SUM(BF133:BF286))*I34),  2)</f>
        <v>0</v>
      </c>
      <c r="K34" s="29"/>
      <c r="L34" s="42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</row>
    <row r="35" spans="1:31" s="2" customFormat="1" ht="14.45" hidden="1" customHeight="1" x14ac:dyDescent="0.2">
      <c r="A35" s="29"/>
      <c r="B35" s="30"/>
      <c r="C35" s="29"/>
      <c r="D35" s="29"/>
      <c r="E35" s="24" t="s">
        <v>41</v>
      </c>
      <c r="F35" s="102">
        <f>ROUND((SUM(BG133:BG286)),  2)</f>
        <v>0</v>
      </c>
      <c r="G35" s="29"/>
      <c r="H35" s="29"/>
      <c r="I35" s="103">
        <v>0.2</v>
      </c>
      <c r="J35" s="102">
        <f>0</f>
        <v>0</v>
      </c>
      <c r="K35" s="29"/>
      <c r="L35" s="42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</row>
    <row r="36" spans="1:31" s="2" customFormat="1" ht="14.45" hidden="1" customHeight="1" x14ac:dyDescent="0.2">
      <c r="A36" s="29"/>
      <c r="B36" s="30"/>
      <c r="C36" s="29"/>
      <c r="D36" s="29"/>
      <c r="E36" s="24" t="s">
        <v>42</v>
      </c>
      <c r="F36" s="102">
        <f>ROUND((SUM(BH133:BH286)),  2)</f>
        <v>0</v>
      </c>
      <c r="G36" s="29"/>
      <c r="H36" s="29"/>
      <c r="I36" s="103">
        <v>0.2</v>
      </c>
      <c r="J36" s="102">
        <f>0</f>
        <v>0</v>
      </c>
      <c r="K36" s="29"/>
      <c r="L36" s="42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</row>
    <row r="37" spans="1:31" s="2" customFormat="1" ht="14.45" hidden="1" customHeight="1" x14ac:dyDescent="0.2">
      <c r="A37" s="29"/>
      <c r="B37" s="30"/>
      <c r="C37" s="29"/>
      <c r="D37" s="29"/>
      <c r="E37" s="35" t="s">
        <v>43</v>
      </c>
      <c r="F37" s="99">
        <f>ROUND((SUM(BI133:BI286)),  2)</f>
        <v>0</v>
      </c>
      <c r="G37" s="100"/>
      <c r="H37" s="100"/>
      <c r="I37" s="101">
        <v>0</v>
      </c>
      <c r="J37" s="99">
        <f>0</f>
        <v>0</v>
      </c>
      <c r="K37" s="29"/>
      <c r="L37" s="42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</row>
    <row r="38" spans="1:31" s="2" customFormat="1" ht="6.95" customHeight="1" x14ac:dyDescent="0.2">
      <c r="A38" s="29"/>
      <c r="B38" s="30"/>
      <c r="C38" s="29"/>
      <c r="D38" s="29"/>
      <c r="E38" s="29"/>
      <c r="F38" s="29"/>
      <c r="G38" s="29"/>
      <c r="H38" s="29"/>
      <c r="I38" s="29"/>
      <c r="J38" s="29"/>
      <c r="K38" s="29"/>
      <c r="L38" s="42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</row>
    <row r="39" spans="1:31" s="2" customFormat="1" ht="25.35" customHeight="1" x14ac:dyDescent="0.2">
      <c r="A39" s="29"/>
      <c r="B39" s="30"/>
      <c r="C39" s="104"/>
      <c r="D39" s="105" t="s">
        <v>44</v>
      </c>
      <c r="E39" s="60"/>
      <c r="F39" s="60"/>
      <c r="G39" s="106" t="s">
        <v>45</v>
      </c>
      <c r="H39" s="107" t="s">
        <v>46</v>
      </c>
      <c r="I39" s="60"/>
      <c r="J39" s="108">
        <f>SUM(J30:J37)</f>
        <v>0</v>
      </c>
      <c r="K39" s="109"/>
      <c r="L39" s="42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</row>
    <row r="40" spans="1:31" s="2" customFormat="1" ht="14.45" customHeight="1" x14ac:dyDescent="0.2">
      <c r="A40" s="29"/>
      <c r="B40" s="30"/>
      <c r="C40" s="29"/>
      <c r="D40" s="29"/>
      <c r="E40" s="29"/>
      <c r="F40" s="29"/>
      <c r="G40" s="29"/>
      <c r="H40" s="29"/>
      <c r="I40" s="29"/>
      <c r="J40" s="29"/>
      <c r="K40" s="29"/>
      <c r="L40" s="42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</row>
    <row r="41" spans="1:31" s="1" customFormat="1" ht="14.45" customHeight="1" x14ac:dyDescent="0.2">
      <c r="B41" s="17"/>
      <c r="L41" s="17"/>
    </row>
    <row r="42" spans="1:31" s="1" customFormat="1" ht="14.45" customHeight="1" x14ac:dyDescent="0.2">
      <c r="B42" s="17"/>
      <c r="L42" s="17"/>
    </row>
    <row r="43" spans="1:31" s="1" customFormat="1" ht="14.45" customHeight="1" x14ac:dyDescent="0.2">
      <c r="B43" s="17"/>
      <c r="L43" s="17"/>
    </row>
    <row r="44" spans="1:31" s="1" customFormat="1" ht="14.45" customHeight="1" x14ac:dyDescent="0.2">
      <c r="B44" s="17"/>
      <c r="L44" s="17"/>
    </row>
    <row r="45" spans="1:31" s="1" customFormat="1" ht="14.45" customHeight="1" x14ac:dyDescent="0.2">
      <c r="B45" s="17"/>
      <c r="L45" s="17"/>
    </row>
    <row r="46" spans="1:31" s="1" customFormat="1" ht="14.45" customHeight="1" x14ac:dyDescent="0.2">
      <c r="B46" s="17"/>
      <c r="L46" s="17"/>
    </row>
    <row r="47" spans="1:31" s="1" customFormat="1" ht="14.45" customHeight="1" x14ac:dyDescent="0.2">
      <c r="B47" s="17"/>
      <c r="L47" s="17"/>
    </row>
    <row r="48" spans="1:31" s="1" customFormat="1" ht="14.45" customHeight="1" x14ac:dyDescent="0.2">
      <c r="B48" s="17"/>
      <c r="L48" s="17"/>
    </row>
    <row r="49" spans="1:31" s="1" customFormat="1" ht="14.45" customHeight="1" x14ac:dyDescent="0.2">
      <c r="B49" s="17"/>
      <c r="L49" s="17"/>
    </row>
    <row r="50" spans="1:31" s="2" customFormat="1" ht="14.45" customHeight="1" x14ac:dyDescent="0.2">
      <c r="B50" s="42"/>
      <c r="D50" s="43" t="s">
        <v>47</v>
      </c>
      <c r="E50" s="44"/>
      <c r="F50" s="44"/>
      <c r="G50" s="43" t="s">
        <v>48</v>
      </c>
      <c r="H50" s="44"/>
      <c r="I50" s="44"/>
      <c r="J50" s="44"/>
      <c r="K50" s="44"/>
      <c r="L50" s="42"/>
    </row>
    <row r="51" spans="1:31" x14ac:dyDescent="0.2">
      <c r="B51" s="17"/>
      <c r="L51" s="17"/>
    </row>
    <row r="52" spans="1:31" x14ac:dyDescent="0.2">
      <c r="B52" s="17"/>
      <c r="L52" s="17"/>
    </row>
    <row r="53" spans="1:31" x14ac:dyDescent="0.2">
      <c r="B53" s="17"/>
      <c r="L53" s="17"/>
    </row>
    <row r="54" spans="1:31" x14ac:dyDescent="0.2">
      <c r="B54" s="17"/>
      <c r="L54" s="17"/>
    </row>
    <row r="55" spans="1:31" x14ac:dyDescent="0.2">
      <c r="B55" s="17"/>
      <c r="L55" s="17"/>
    </row>
    <row r="56" spans="1:31" x14ac:dyDescent="0.2">
      <c r="B56" s="17"/>
      <c r="L56" s="17"/>
    </row>
    <row r="57" spans="1:31" x14ac:dyDescent="0.2">
      <c r="B57" s="17"/>
      <c r="L57" s="17"/>
    </row>
    <row r="58" spans="1:31" x14ac:dyDescent="0.2">
      <c r="B58" s="17"/>
      <c r="L58" s="17"/>
    </row>
    <row r="59" spans="1:31" x14ac:dyDescent="0.2">
      <c r="B59" s="17"/>
      <c r="L59" s="17"/>
    </row>
    <row r="60" spans="1:31" x14ac:dyDescent="0.2">
      <c r="B60" s="17"/>
      <c r="L60" s="17"/>
    </row>
    <row r="61" spans="1:31" s="2" customFormat="1" ht="12.75" x14ac:dyDescent="0.2">
      <c r="A61" s="29"/>
      <c r="B61" s="30"/>
      <c r="C61" s="29"/>
      <c r="D61" s="45" t="s">
        <v>49</v>
      </c>
      <c r="E61" s="32"/>
      <c r="F61" s="110" t="s">
        <v>50</v>
      </c>
      <c r="G61" s="45" t="s">
        <v>49</v>
      </c>
      <c r="H61" s="32"/>
      <c r="I61" s="32"/>
      <c r="J61" s="111" t="s">
        <v>50</v>
      </c>
      <c r="K61" s="32"/>
      <c r="L61" s="42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</row>
    <row r="62" spans="1:31" x14ac:dyDescent="0.2">
      <c r="B62" s="17"/>
      <c r="L62" s="17"/>
    </row>
    <row r="63" spans="1:31" x14ac:dyDescent="0.2">
      <c r="B63" s="17"/>
      <c r="L63" s="17"/>
    </row>
    <row r="64" spans="1:31" x14ac:dyDescent="0.2">
      <c r="B64" s="17"/>
      <c r="L64" s="17"/>
    </row>
    <row r="65" spans="1:31" s="2" customFormat="1" ht="12.75" x14ac:dyDescent="0.2">
      <c r="A65" s="29"/>
      <c r="B65" s="30"/>
      <c r="C65" s="29"/>
      <c r="D65" s="43" t="s">
        <v>51</v>
      </c>
      <c r="E65" s="46"/>
      <c r="F65" s="46"/>
      <c r="G65" s="43" t="s">
        <v>52</v>
      </c>
      <c r="H65" s="46"/>
      <c r="I65" s="46"/>
      <c r="J65" s="46"/>
      <c r="K65" s="46"/>
      <c r="L65" s="42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</row>
    <row r="66" spans="1:31" x14ac:dyDescent="0.2">
      <c r="B66" s="17"/>
      <c r="L66" s="17"/>
    </row>
    <row r="67" spans="1:31" x14ac:dyDescent="0.2">
      <c r="B67" s="17"/>
      <c r="L67" s="17"/>
    </row>
    <row r="68" spans="1:31" x14ac:dyDescent="0.2">
      <c r="B68" s="17"/>
      <c r="L68" s="17"/>
    </row>
    <row r="69" spans="1:31" x14ac:dyDescent="0.2">
      <c r="B69" s="17"/>
      <c r="L69" s="17"/>
    </row>
    <row r="70" spans="1:31" x14ac:dyDescent="0.2">
      <c r="B70" s="17"/>
      <c r="L70" s="17"/>
    </row>
    <row r="71" spans="1:31" x14ac:dyDescent="0.2">
      <c r="B71" s="17"/>
      <c r="L71" s="17"/>
    </row>
    <row r="72" spans="1:31" x14ac:dyDescent="0.2">
      <c r="B72" s="17"/>
      <c r="L72" s="17"/>
    </row>
    <row r="73" spans="1:31" x14ac:dyDescent="0.2">
      <c r="B73" s="17"/>
      <c r="L73" s="17"/>
    </row>
    <row r="74" spans="1:31" x14ac:dyDescent="0.2">
      <c r="B74" s="17"/>
      <c r="L74" s="17"/>
    </row>
    <row r="75" spans="1:31" x14ac:dyDescent="0.2">
      <c r="B75" s="17"/>
      <c r="L75" s="17"/>
    </row>
    <row r="76" spans="1:31" s="2" customFormat="1" ht="12.75" x14ac:dyDescent="0.2">
      <c r="A76" s="29"/>
      <c r="B76" s="30"/>
      <c r="C76" s="29"/>
      <c r="D76" s="45" t="s">
        <v>49</v>
      </c>
      <c r="E76" s="32"/>
      <c r="F76" s="110" t="s">
        <v>50</v>
      </c>
      <c r="G76" s="45" t="s">
        <v>49</v>
      </c>
      <c r="H76" s="32"/>
      <c r="I76" s="32"/>
      <c r="J76" s="111" t="s">
        <v>50</v>
      </c>
      <c r="K76" s="32"/>
      <c r="L76" s="42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</row>
    <row r="77" spans="1:31" s="2" customFormat="1" ht="14.45" customHeight="1" x14ac:dyDescent="0.2">
      <c r="A77" s="29"/>
      <c r="B77" s="47"/>
      <c r="C77" s="48"/>
      <c r="D77" s="48"/>
      <c r="E77" s="48"/>
      <c r="F77" s="48"/>
      <c r="G77" s="48"/>
      <c r="H77" s="48"/>
      <c r="I77" s="48"/>
      <c r="J77" s="48"/>
      <c r="K77" s="48"/>
      <c r="L77" s="42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</row>
    <row r="81" spans="1:47" s="2" customFormat="1" ht="6.95" customHeight="1" x14ac:dyDescent="0.2">
      <c r="A81" s="29"/>
      <c r="B81" s="49"/>
      <c r="C81" s="50"/>
      <c r="D81" s="50"/>
      <c r="E81" s="50"/>
      <c r="F81" s="50"/>
      <c r="G81" s="50"/>
      <c r="H81" s="50"/>
      <c r="I81" s="50"/>
      <c r="J81" s="50"/>
      <c r="K81" s="50"/>
      <c r="L81" s="42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</row>
    <row r="82" spans="1:47" s="2" customFormat="1" ht="24.95" customHeight="1" x14ac:dyDescent="0.2">
      <c r="A82" s="29"/>
      <c r="B82" s="30"/>
      <c r="C82" s="18" t="s">
        <v>90</v>
      </c>
      <c r="D82" s="29"/>
      <c r="E82" s="29"/>
      <c r="F82" s="29"/>
      <c r="G82" s="29"/>
      <c r="H82" s="29"/>
      <c r="I82" s="29"/>
      <c r="J82" s="29"/>
      <c r="K82" s="29"/>
      <c r="L82" s="42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</row>
    <row r="83" spans="1:47" s="2" customFormat="1" ht="6.95" customHeight="1" x14ac:dyDescent="0.2">
      <c r="A83" s="29"/>
      <c r="B83" s="30"/>
      <c r="C83" s="29"/>
      <c r="D83" s="29"/>
      <c r="E83" s="29"/>
      <c r="F83" s="29"/>
      <c r="G83" s="29"/>
      <c r="H83" s="29"/>
      <c r="I83" s="29"/>
      <c r="J83" s="29"/>
      <c r="K83" s="29"/>
      <c r="L83" s="42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</row>
    <row r="84" spans="1:47" s="2" customFormat="1" ht="12" customHeight="1" x14ac:dyDescent="0.2">
      <c r="A84" s="29"/>
      <c r="B84" s="30"/>
      <c r="C84" s="24" t="s">
        <v>14</v>
      </c>
      <c r="D84" s="29"/>
      <c r="E84" s="29"/>
      <c r="F84" s="29"/>
      <c r="G84" s="29"/>
      <c r="H84" s="29"/>
      <c r="I84" s="29"/>
      <c r="J84" s="29"/>
      <c r="K84" s="29"/>
      <c r="L84" s="42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</row>
    <row r="85" spans="1:47" s="2" customFormat="1" ht="16.5" customHeight="1" x14ac:dyDescent="0.2">
      <c r="A85" s="29"/>
      <c r="B85" s="30"/>
      <c r="C85" s="29"/>
      <c r="D85" s="29"/>
      <c r="E85" s="223" t="str">
        <f>E7</f>
        <v>Rekonštrukcia MŠ 29.augusta, Trebišov</v>
      </c>
      <c r="F85" s="224"/>
      <c r="G85" s="224"/>
      <c r="H85" s="224"/>
      <c r="I85" s="29"/>
      <c r="J85" s="29"/>
      <c r="K85" s="29"/>
      <c r="L85" s="42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</row>
    <row r="86" spans="1:47" s="2" customFormat="1" ht="12" customHeight="1" x14ac:dyDescent="0.2">
      <c r="A86" s="29"/>
      <c r="B86" s="30"/>
      <c r="C86" s="24" t="s">
        <v>88</v>
      </c>
      <c r="D86" s="29"/>
      <c r="E86" s="29"/>
      <c r="F86" s="29"/>
      <c r="G86" s="29"/>
      <c r="H86" s="29"/>
      <c r="I86" s="29"/>
      <c r="J86" s="29"/>
      <c r="K86" s="29"/>
      <c r="L86" s="42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</row>
    <row r="87" spans="1:47" s="2" customFormat="1" ht="16.5" customHeight="1" x14ac:dyDescent="0.2">
      <c r="A87" s="29"/>
      <c r="B87" s="30"/>
      <c r="C87" s="29"/>
      <c r="D87" s="29"/>
      <c r="E87" s="192" t="str">
        <f>E9</f>
        <v xml:space="preserve">01 - Oprávnené náklady </v>
      </c>
      <c r="F87" s="222"/>
      <c r="G87" s="222"/>
      <c r="H87" s="222"/>
      <c r="I87" s="29"/>
      <c r="J87" s="29"/>
      <c r="K87" s="29"/>
      <c r="L87" s="42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</row>
    <row r="88" spans="1:47" s="2" customFormat="1" ht="6.95" customHeight="1" x14ac:dyDescent="0.2">
      <c r="A88" s="29"/>
      <c r="B88" s="30"/>
      <c r="C88" s="29"/>
      <c r="D88" s="29"/>
      <c r="E88" s="29"/>
      <c r="F88" s="29"/>
      <c r="G88" s="29"/>
      <c r="H88" s="29"/>
      <c r="I88" s="29"/>
      <c r="J88" s="29"/>
      <c r="K88" s="29"/>
      <c r="L88" s="42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</row>
    <row r="89" spans="1:47" s="2" customFormat="1" ht="12" customHeight="1" x14ac:dyDescent="0.2">
      <c r="A89" s="29"/>
      <c r="B89" s="30"/>
      <c r="C89" s="24" t="s">
        <v>18</v>
      </c>
      <c r="D89" s="29"/>
      <c r="E89" s="29"/>
      <c r="F89" s="22" t="str">
        <f>F12</f>
        <v xml:space="preserve">Trebišov </v>
      </c>
      <c r="G89" s="29"/>
      <c r="H89" s="29"/>
      <c r="I89" s="24" t="s">
        <v>20</v>
      </c>
      <c r="J89" s="55" t="str">
        <f>IF(J12="","",J12)</f>
        <v>10. 6. 2022</v>
      </c>
      <c r="K89" s="29"/>
      <c r="L89" s="42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</row>
    <row r="90" spans="1:47" s="2" customFormat="1" ht="6.95" customHeight="1" x14ac:dyDescent="0.2">
      <c r="A90" s="29"/>
      <c r="B90" s="30"/>
      <c r="C90" s="29"/>
      <c r="D90" s="29"/>
      <c r="E90" s="29"/>
      <c r="F90" s="29"/>
      <c r="G90" s="29"/>
      <c r="H90" s="29"/>
      <c r="I90" s="29"/>
      <c r="J90" s="29"/>
      <c r="K90" s="29"/>
      <c r="L90" s="42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</row>
    <row r="91" spans="1:47" s="2" customFormat="1" ht="15.2" customHeight="1" x14ac:dyDescent="0.2">
      <c r="A91" s="29"/>
      <c r="B91" s="30"/>
      <c r="C91" s="24" t="s">
        <v>22</v>
      </c>
      <c r="D91" s="29"/>
      <c r="E91" s="29"/>
      <c r="F91" s="22" t="str">
        <f>E15</f>
        <v xml:space="preserve">Mesto Trebišov </v>
      </c>
      <c r="G91" s="29"/>
      <c r="H91" s="29"/>
      <c r="I91" s="24" t="s">
        <v>28</v>
      </c>
      <c r="J91" s="27" t="str">
        <f>E21</f>
        <v xml:space="preserve"> </v>
      </c>
      <c r="K91" s="29"/>
      <c r="L91" s="42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</row>
    <row r="92" spans="1:47" s="2" customFormat="1" ht="15.2" customHeight="1" x14ac:dyDescent="0.2">
      <c r="A92" s="29"/>
      <c r="B92" s="30"/>
      <c r="C92" s="24" t="s">
        <v>26</v>
      </c>
      <c r="D92" s="29"/>
      <c r="E92" s="29"/>
      <c r="F92" s="22" t="str">
        <f>IF(E18="","",E18)</f>
        <v>Vyplň údaj</v>
      </c>
      <c r="G92" s="29"/>
      <c r="H92" s="29"/>
      <c r="I92" s="24" t="s">
        <v>32</v>
      </c>
      <c r="J92" s="27" t="str">
        <f>E24</f>
        <v xml:space="preserve"> </v>
      </c>
      <c r="K92" s="29"/>
      <c r="L92" s="42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</row>
    <row r="93" spans="1:47" s="2" customFormat="1" ht="10.35" customHeight="1" x14ac:dyDescent="0.2">
      <c r="A93" s="29"/>
      <c r="B93" s="30"/>
      <c r="C93" s="29"/>
      <c r="D93" s="29"/>
      <c r="E93" s="29"/>
      <c r="F93" s="29"/>
      <c r="G93" s="29"/>
      <c r="H93" s="29"/>
      <c r="I93" s="29"/>
      <c r="J93" s="29"/>
      <c r="K93" s="29"/>
      <c r="L93" s="42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</row>
    <row r="94" spans="1:47" s="2" customFormat="1" ht="29.25" customHeight="1" x14ac:dyDescent="0.2">
      <c r="A94" s="29"/>
      <c r="B94" s="30"/>
      <c r="C94" s="112" t="s">
        <v>91</v>
      </c>
      <c r="D94" s="104"/>
      <c r="E94" s="104"/>
      <c r="F94" s="104"/>
      <c r="G94" s="104"/>
      <c r="H94" s="104"/>
      <c r="I94" s="104"/>
      <c r="J94" s="113" t="s">
        <v>92</v>
      </c>
      <c r="K94" s="104"/>
      <c r="L94" s="42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29"/>
      <c r="AE94" s="29"/>
    </row>
    <row r="95" spans="1:47" s="2" customFormat="1" ht="10.35" customHeight="1" x14ac:dyDescent="0.2">
      <c r="A95" s="29"/>
      <c r="B95" s="30"/>
      <c r="C95" s="29"/>
      <c r="D95" s="29"/>
      <c r="E95" s="29"/>
      <c r="F95" s="29"/>
      <c r="G95" s="29"/>
      <c r="H95" s="29"/>
      <c r="I95" s="29"/>
      <c r="J95" s="29"/>
      <c r="K95" s="29"/>
      <c r="L95" s="42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</row>
    <row r="96" spans="1:47" s="2" customFormat="1" ht="22.9" customHeight="1" x14ac:dyDescent="0.2">
      <c r="A96" s="29"/>
      <c r="B96" s="30"/>
      <c r="C96" s="114" t="s">
        <v>93</v>
      </c>
      <c r="D96" s="29"/>
      <c r="E96" s="29"/>
      <c r="F96" s="29"/>
      <c r="G96" s="29"/>
      <c r="H96" s="29"/>
      <c r="I96" s="29"/>
      <c r="J96" s="71">
        <f>J133</f>
        <v>0</v>
      </c>
      <c r="K96" s="29"/>
      <c r="L96" s="42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  <c r="AU96" s="14" t="s">
        <v>94</v>
      </c>
    </row>
    <row r="97" spans="2:12" s="9" customFormat="1" ht="24.95" customHeight="1" x14ac:dyDescent="0.2">
      <c r="B97" s="115"/>
      <c r="D97" s="116" t="s">
        <v>95</v>
      </c>
      <c r="E97" s="117"/>
      <c r="F97" s="117"/>
      <c r="G97" s="117"/>
      <c r="H97" s="117"/>
      <c r="I97" s="117"/>
      <c r="J97" s="118">
        <f>J134</f>
        <v>0</v>
      </c>
      <c r="L97" s="115"/>
    </row>
    <row r="98" spans="2:12" s="10" customFormat="1" ht="19.899999999999999" customHeight="1" x14ac:dyDescent="0.2">
      <c r="B98" s="119"/>
      <c r="D98" s="120" t="s">
        <v>96</v>
      </c>
      <c r="E98" s="121"/>
      <c r="F98" s="121"/>
      <c r="G98" s="121"/>
      <c r="H98" s="121"/>
      <c r="I98" s="121"/>
      <c r="J98" s="122">
        <f>J135</f>
        <v>0</v>
      </c>
      <c r="L98" s="119"/>
    </row>
    <row r="99" spans="2:12" s="10" customFormat="1" ht="19.899999999999999" customHeight="1" x14ac:dyDescent="0.2">
      <c r="B99" s="119"/>
      <c r="D99" s="120" t="s">
        <v>97</v>
      </c>
      <c r="E99" s="121"/>
      <c r="F99" s="121"/>
      <c r="G99" s="121"/>
      <c r="H99" s="121"/>
      <c r="I99" s="121"/>
      <c r="J99" s="122">
        <f>J142</f>
        <v>0</v>
      </c>
      <c r="L99" s="119"/>
    </row>
    <row r="100" spans="2:12" s="10" customFormat="1" ht="19.899999999999999" customHeight="1" x14ac:dyDescent="0.2">
      <c r="B100" s="119"/>
      <c r="D100" s="120" t="s">
        <v>98</v>
      </c>
      <c r="E100" s="121"/>
      <c r="F100" s="121"/>
      <c r="G100" s="121"/>
      <c r="H100" s="121"/>
      <c r="I100" s="121"/>
      <c r="J100" s="122">
        <f>J160</f>
        <v>0</v>
      </c>
      <c r="L100" s="119"/>
    </row>
    <row r="101" spans="2:12" s="9" customFormat="1" ht="24.95" customHeight="1" x14ac:dyDescent="0.2">
      <c r="B101" s="115"/>
      <c r="D101" s="116" t="s">
        <v>99</v>
      </c>
      <c r="E101" s="117"/>
      <c r="F101" s="117"/>
      <c r="G101" s="117"/>
      <c r="H101" s="117"/>
      <c r="I101" s="117"/>
      <c r="J101" s="118">
        <f>J162</f>
        <v>0</v>
      </c>
      <c r="L101" s="115"/>
    </row>
    <row r="102" spans="2:12" s="10" customFormat="1" ht="19.899999999999999" customHeight="1" x14ac:dyDescent="0.2">
      <c r="B102" s="119"/>
      <c r="D102" s="120" t="s">
        <v>100</v>
      </c>
      <c r="E102" s="121"/>
      <c r="F102" s="121"/>
      <c r="G102" s="121"/>
      <c r="H102" s="121"/>
      <c r="I102" s="121"/>
      <c r="J102" s="122">
        <f>J163</f>
        <v>0</v>
      </c>
      <c r="L102" s="119"/>
    </row>
    <row r="103" spans="2:12" s="10" customFormat="1" ht="19.899999999999999" customHeight="1" x14ac:dyDescent="0.2">
      <c r="B103" s="119"/>
      <c r="D103" s="120" t="s">
        <v>101</v>
      </c>
      <c r="E103" s="121"/>
      <c r="F103" s="121"/>
      <c r="G103" s="121"/>
      <c r="H103" s="121"/>
      <c r="I103" s="121"/>
      <c r="J103" s="122">
        <f>J181</f>
        <v>0</v>
      </c>
      <c r="L103" s="119"/>
    </row>
    <row r="104" spans="2:12" s="10" customFormat="1" ht="19.899999999999999" customHeight="1" x14ac:dyDescent="0.2">
      <c r="B104" s="119"/>
      <c r="D104" s="120" t="s">
        <v>102</v>
      </c>
      <c r="E104" s="121"/>
      <c r="F104" s="121"/>
      <c r="G104" s="121"/>
      <c r="H104" s="121"/>
      <c r="I104" s="121"/>
      <c r="J104" s="122">
        <f>J185</f>
        <v>0</v>
      </c>
      <c r="L104" s="119"/>
    </row>
    <row r="105" spans="2:12" s="10" customFormat="1" ht="19.899999999999999" customHeight="1" x14ac:dyDescent="0.2">
      <c r="B105" s="119"/>
      <c r="D105" s="120" t="s">
        <v>103</v>
      </c>
      <c r="E105" s="121"/>
      <c r="F105" s="121"/>
      <c r="G105" s="121"/>
      <c r="H105" s="121"/>
      <c r="I105" s="121"/>
      <c r="J105" s="122">
        <f>J192</f>
        <v>0</v>
      </c>
      <c r="L105" s="119"/>
    </row>
    <row r="106" spans="2:12" s="10" customFormat="1" ht="19.899999999999999" customHeight="1" x14ac:dyDescent="0.2">
      <c r="B106" s="119"/>
      <c r="D106" s="120" t="s">
        <v>104</v>
      </c>
      <c r="E106" s="121"/>
      <c r="F106" s="121"/>
      <c r="G106" s="121"/>
      <c r="H106" s="121"/>
      <c r="I106" s="121"/>
      <c r="J106" s="122">
        <f>J203</f>
        <v>0</v>
      </c>
      <c r="L106" s="119"/>
    </row>
    <row r="107" spans="2:12" s="10" customFormat="1" ht="19.899999999999999" customHeight="1" x14ac:dyDescent="0.2">
      <c r="B107" s="119"/>
      <c r="D107" s="120" t="s">
        <v>105</v>
      </c>
      <c r="E107" s="121"/>
      <c r="F107" s="121"/>
      <c r="G107" s="121"/>
      <c r="H107" s="121"/>
      <c r="I107" s="121"/>
      <c r="J107" s="122">
        <f>J213</f>
        <v>0</v>
      </c>
      <c r="L107" s="119"/>
    </row>
    <row r="108" spans="2:12" s="10" customFormat="1" ht="19.899999999999999" customHeight="1" x14ac:dyDescent="0.2">
      <c r="B108" s="119"/>
      <c r="D108" s="120" t="s">
        <v>106</v>
      </c>
      <c r="E108" s="121"/>
      <c r="F108" s="121"/>
      <c r="G108" s="121"/>
      <c r="H108" s="121"/>
      <c r="I108" s="121"/>
      <c r="J108" s="122">
        <f>J226</f>
        <v>0</v>
      </c>
      <c r="L108" s="119"/>
    </row>
    <row r="109" spans="2:12" s="10" customFormat="1" ht="19.899999999999999" customHeight="1" x14ac:dyDescent="0.2">
      <c r="B109" s="119"/>
      <c r="D109" s="120" t="s">
        <v>107</v>
      </c>
      <c r="E109" s="121"/>
      <c r="F109" s="121"/>
      <c r="G109" s="121"/>
      <c r="H109" s="121"/>
      <c r="I109" s="121"/>
      <c r="J109" s="122">
        <f>J228</f>
        <v>0</v>
      </c>
      <c r="L109" s="119"/>
    </row>
    <row r="110" spans="2:12" s="9" customFormat="1" ht="24.95" customHeight="1" x14ac:dyDescent="0.2">
      <c r="B110" s="115"/>
      <c r="D110" s="116" t="s">
        <v>108</v>
      </c>
      <c r="E110" s="117"/>
      <c r="F110" s="117"/>
      <c r="G110" s="117"/>
      <c r="H110" s="117"/>
      <c r="I110" s="117"/>
      <c r="J110" s="118">
        <f>J231</f>
        <v>0</v>
      </c>
      <c r="L110" s="115"/>
    </row>
    <row r="111" spans="2:12" s="10" customFormat="1" ht="19.899999999999999" customHeight="1" x14ac:dyDescent="0.2">
      <c r="B111" s="119"/>
      <c r="D111" s="120" t="s">
        <v>109</v>
      </c>
      <c r="E111" s="121"/>
      <c r="F111" s="121"/>
      <c r="G111" s="121"/>
      <c r="H111" s="121"/>
      <c r="I111" s="121"/>
      <c r="J111" s="122">
        <f>J232</f>
        <v>0</v>
      </c>
      <c r="L111" s="119"/>
    </row>
    <row r="112" spans="2:12" s="10" customFormat="1" ht="14.85" customHeight="1" x14ac:dyDescent="0.2">
      <c r="B112" s="119"/>
      <c r="D112" s="120" t="s">
        <v>110</v>
      </c>
      <c r="E112" s="121"/>
      <c r="F112" s="121"/>
      <c r="G112" s="121"/>
      <c r="H112" s="121"/>
      <c r="I112" s="121"/>
      <c r="J112" s="122">
        <f>J234</f>
        <v>0</v>
      </c>
      <c r="L112" s="119"/>
    </row>
    <row r="113" spans="1:31" s="10" customFormat="1" ht="14.85" customHeight="1" x14ac:dyDescent="0.2">
      <c r="B113" s="119"/>
      <c r="D113" s="120" t="s">
        <v>111</v>
      </c>
      <c r="E113" s="121"/>
      <c r="F113" s="121"/>
      <c r="G113" s="121"/>
      <c r="H113" s="121"/>
      <c r="I113" s="121"/>
      <c r="J113" s="122">
        <f>J267</f>
        <v>0</v>
      </c>
      <c r="L113" s="119"/>
    </row>
    <row r="114" spans="1:31" s="2" customFormat="1" ht="21.75" customHeight="1" x14ac:dyDescent="0.2">
      <c r="A114" s="29"/>
      <c r="B114" s="30"/>
      <c r="C114" s="29"/>
      <c r="D114" s="29"/>
      <c r="E114" s="29"/>
      <c r="F114" s="29"/>
      <c r="G114" s="29"/>
      <c r="H114" s="29"/>
      <c r="I114" s="29"/>
      <c r="J114" s="29"/>
      <c r="K114" s="29"/>
      <c r="L114" s="42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  <c r="AC114" s="29"/>
      <c r="AD114" s="29"/>
      <c r="AE114" s="29"/>
    </row>
    <row r="115" spans="1:31" s="2" customFormat="1" ht="6.95" customHeight="1" x14ac:dyDescent="0.2">
      <c r="A115" s="29"/>
      <c r="B115" s="47"/>
      <c r="C115" s="48"/>
      <c r="D115" s="48"/>
      <c r="E115" s="48"/>
      <c r="F115" s="48"/>
      <c r="G115" s="48"/>
      <c r="H115" s="48"/>
      <c r="I115" s="48"/>
      <c r="J115" s="48"/>
      <c r="K115" s="48"/>
      <c r="L115" s="42"/>
      <c r="S115" s="29"/>
      <c r="T115" s="29"/>
      <c r="U115" s="29"/>
      <c r="V115" s="29"/>
      <c r="W115" s="29"/>
      <c r="X115" s="29"/>
      <c r="Y115" s="29"/>
      <c r="Z115" s="29"/>
      <c r="AA115" s="29"/>
      <c r="AB115" s="29"/>
      <c r="AC115" s="29"/>
      <c r="AD115" s="29"/>
      <c r="AE115" s="29"/>
    </row>
    <row r="119" spans="1:31" s="2" customFormat="1" ht="6.95" customHeight="1" x14ac:dyDescent="0.2">
      <c r="A119" s="29"/>
      <c r="B119" s="49"/>
      <c r="C119" s="50"/>
      <c r="D119" s="50"/>
      <c r="E119" s="50"/>
      <c r="F119" s="50"/>
      <c r="G119" s="50"/>
      <c r="H119" s="50"/>
      <c r="I119" s="50"/>
      <c r="J119" s="50"/>
      <c r="K119" s="50"/>
      <c r="L119" s="42"/>
      <c r="S119" s="29"/>
      <c r="T119" s="29"/>
      <c r="U119" s="29"/>
      <c r="V119" s="29"/>
      <c r="W119" s="29"/>
      <c r="X119" s="29"/>
      <c r="Y119" s="29"/>
      <c r="Z119" s="29"/>
      <c r="AA119" s="29"/>
      <c r="AB119" s="29"/>
      <c r="AC119" s="29"/>
      <c r="AD119" s="29"/>
      <c r="AE119" s="29"/>
    </row>
    <row r="120" spans="1:31" s="2" customFormat="1" ht="24.95" customHeight="1" x14ac:dyDescent="0.2">
      <c r="A120" s="29"/>
      <c r="B120" s="30"/>
      <c r="C120" s="18" t="s">
        <v>112</v>
      </c>
      <c r="D120" s="29"/>
      <c r="E120" s="29"/>
      <c r="F120" s="29"/>
      <c r="G120" s="29"/>
      <c r="H120" s="29"/>
      <c r="I120" s="29"/>
      <c r="J120" s="29"/>
      <c r="K120" s="29"/>
      <c r="L120" s="42"/>
      <c r="S120" s="29"/>
      <c r="T120" s="29"/>
      <c r="U120" s="29"/>
      <c r="V120" s="29"/>
      <c r="W120" s="29"/>
      <c r="X120" s="29"/>
      <c r="Y120" s="29"/>
      <c r="Z120" s="29"/>
      <c r="AA120" s="29"/>
      <c r="AB120" s="29"/>
      <c r="AC120" s="29"/>
      <c r="AD120" s="29"/>
      <c r="AE120" s="29"/>
    </row>
    <row r="121" spans="1:31" s="2" customFormat="1" ht="6.95" customHeight="1" x14ac:dyDescent="0.2">
      <c r="A121" s="29"/>
      <c r="B121" s="30"/>
      <c r="C121" s="29"/>
      <c r="D121" s="29"/>
      <c r="E121" s="29"/>
      <c r="F121" s="29"/>
      <c r="G121" s="29"/>
      <c r="H121" s="29"/>
      <c r="I121" s="29"/>
      <c r="J121" s="29"/>
      <c r="K121" s="29"/>
      <c r="L121" s="42"/>
      <c r="S121" s="29"/>
      <c r="T121" s="29"/>
      <c r="U121" s="29"/>
      <c r="V121" s="29"/>
      <c r="W121" s="29"/>
      <c r="X121" s="29"/>
      <c r="Y121" s="29"/>
      <c r="Z121" s="29"/>
      <c r="AA121" s="29"/>
      <c r="AB121" s="29"/>
      <c r="AC121" s="29"/>
      <c r="AD121" s="29"/>
      <c r="AE121" s="29"/>
    </row>
    <row r="122" spans="1:31" s="2" customFormat="1" ht="12" customHeight="1" x14ac:dyDescent="0.2">
      <c r="A122" s="29"/>
      <c r="B122" s="30"/>
      <c r="C122" s="24" t="s">
        <v>14</v>
      </c>
      <c r="D122" s="29"/>
      <c r="E122" s="29"/>
      <c r="F122" s="29"/>
      <c r="G122" s="29"/>
      <c r="H122" s="29"/>
      <c r="I122" s="29"/>
      <c r="J122" s="29"/>
      <c r="K122" s="29"/>
      <c r="L122" s="42"/>
      <c r="S122" s="29"/>
      <c r="T122" s="29"/>
      <c r="U122" s="29"/>
      <c r="V122" s="29"/>
      <c r="W122" s="29"/>
      <c r="X122" s="29"/>
      <c r="Y122" s="29"/>
      <c r="Z122" s="29"/>
      <c r="AA122" s="29"/>
      <c r="AB122" s="29"/>
      <c r="AC122" s="29"/>
      <c r="AD122" s="29"/>
      <c r="AE122" s="29"/>
    </row>
    <row r="123" spans="1:31" s="2" customFormat="1" ht="16.5" customHeight="1" x14ac:dyDescent="0.2">
      <c r="A123" s="29"/>
      <c r="B123" s="30"/>
      <c r="C123" s="29"/>
      <c r="D123" s="29"/>
      <c r="E123" s="223" t="str">
        <f>E7</f>
        <v>Rekonštrukcia MŠ 29.augusta, Trebišov</v>
      </c>
      <c r="F123" s="224"/>
      <c r="G123" s="224"/>
      <c r="H123" s="224"/>
      <c r="I123" s="29"/>
      <c r="J123" s="29"/>
      <c r="K123" s="29"/>
      <c r="L123" s="42"/>
      <c r="S123" s="29"/>
      <c r="T123" s="29"/>
      <c r="U123" s="29"/>
      <c r="V123" s="29"/>
      <c r="W123" s="29"/>
      <c r="X123" s="29"/>
      <c r="Y123" s="29"/>
      <c r="Z123" s="29"/>
      <c r="AA123" s="29"/>
      <c r="AB123" s="29"/>
      <c r="AC123" s="29"/>
      <c r="AD123" s="29"/>
      <c r="AE123" s="29"/>
    </row>
    <row r="124" spans="1:31" s="2" customFormat="1" ht="12" customHeight="1" x14ac:dyDescent="0.2">
      <c r="A124" s="29"/>
      <c r="B124" s="30"/>
      <c r="C124" s="24" t="s">
        <v>88</v>
      </c>
      <c r="D124" s="29"/>
      <c r="E124" s="29"/>
      <c r="F124" s="29"/>
      <c r="G124" s="29"/>
      <c r="H124" s="29"/>
      <c r="I124" s="29"/>
      <c r="J124" s="29"/>
      <c r="K124" s="29"/>
      <c r="L124" s="42"/>
      <c r="S124" s="29"/>
      <c r="T124" s="29"/>
      <c r="U124" s="29"/>
      <c r="V124" s="29"/>
      <c r="W124" s="29"/>
      <c r="X124" s="29"/>
      <c r="Y124" s="29"/>
      <c r="Z124" s="29"/>
      <c r="AA124" s="29"/>
      <c r="AB124" s="29"/>
      <c r="AC124" s="29"/>
      <c r="AD124" s="29"/>
      <c r="AE124" s="29"/>
    </row>
    <row r="125" spans="1:31" s="2" customFormat="1" ht="16.5" customHeight="1" x14ac:dyDescent="0.2">
      <c r="A125" s="29"/>
      <c r="B125" s="30"/>
      <c r="C125" s="29"/>
      <c r="D125" s="29"/>
      <c r="E125" s="192" t="str">
        <f>E9</f>
        <v xml:space="preserve">01 - Oprávnené náklady </v>
      </c>
      <c r="F125" s="222"/>
      <c r="G125" s="222"/>
      <c r="H125" s="222"/>
      <c r="I125" s="29"/>
      <c r="J125" s="29"/>
      <c r="K125" s="29"/>
      <c r="L125" s="42"/>
      <c r="S125" s="29"/>
      <c r="T125" s="29"/>
      <c r="U125" s="29"/>
      <c r="V125" s="29"/>
      <c r="W125" s="29"/>
      <c r="X125" s="29"/>
      <c r="Y125" s="29"/>
      <c r="Z125" s="29"/>
      <c r="AA125" s="29"/>
      <c r="AB125" s="29"/>
      <c r="AC125" s="29"/>
      <c r="AD125" s="29"/>
      <c r="AE125" s="29"/>
    </row>
    <row r="126" spans="1:31" s="2" customFormat="1" ht="6.95" customHeight="1" x14ac:dyDescent="0.2">
      <c r="A126" s="29"/>
      <c r="B126" s="30"/>
      <c r="C126" s="29"/>
      <c r="D126" s="29"/>
      <c r="E126" s="29"/>
      <c r="F126" s="29"/>
      <c r="G126" s="29"/>
      <c r="H126" s="29"/>
      <c r="I126" s="29"/>
      <c r="J126" s="29"/>
      <c r="K126" s="29"/>
      <c r="L126" s="42"/>
      <c r="S126" s="29"/>
      <c r="T126" s="29"/>
      <c r="U126" s="29"/>
      <c r="V126" s="29"/>
      <c r="W126" s="29"/>
      <c r="X126" s="29"/>
      <c r="Y126" s="29"/>
      <c r="Z126" s="29"/>
      <c r="AA126" s="29"/>
      <c r="AB126" s="29"/>
      <c r="AC126" s="29"/>
      <c r="AD126" s="29"/>
      <c r="AE126" s="29"/>
    </row>
    <row r="127" spans="1:31" s="2" customFormat="1" ht="12" customHeight="1" x14ac:dyDescent="0.2">
      <c r="A127" s="29"/>
      <c r="B127" s="30"/>
      <c r="C127" s="24" t="s">
        <v>18</v>
      </c>
      <c r="D127" s="29"/>
      <c r="E127" s="29"/>
      <c r="F127" s="22" t="str">
        <f>F12</f>
        <v xml:space="preserve">Trebišov </v>
      </c>
      <c r="G127" s="29"/>
      <c r="H127" s="29"/>
      <c r="I127" s="24" t="s">
        <v>20</v>
      </c>
      <c r="J127" s="55" t="str">
        <f>IF(J12="","",J12)</f>
        <v>10. 6. 2022</v>
      </c>
      <c r="K127" s="29"/>
      <c r="L127" s="42"/>
      <c r="S127" s="29"/>
      <c r="T127" s="29"/>
      <c r="U127" s="29"/>
      <c r="V127" s="29"/>
      <c r="W127" s="29"/>
      <c r="X127" s="29"/>
      <c r="Y127" s="29"/>
      <c r="Z127" s="29"/>
      <c r="AA127" s="29"/>
      <c r="AB127" s="29"/>
      <c r="AC127" s="29"/>
      <c r="AD127" s="29"/>
      <c r="AE127" s="29"/>
    </row>
    <row r="128" spans="1:31" s="2" customFormat="1" ht="6.95" customHeight="1" x14ac:dyDescent="0.2">
      <c r="A128" s="29"/>
      <c r="B128" s="30"/>
      <c r="C128" s="29"/>
      <c r="D128" s="29"/>
      <c r="E128" s="29"/>
      <c r="F128" s="29"/>
      <c r="G128" s="29"/>
      <c r="H128" s="29"/>
      <c r="I128" s="29"/>
      <c r="J128" s="29"/>
      <c r="K128" s="29"/>
      <c r="L128" s="42"/>
      <c r="S128" s="29"/>
      <c r="T128" s="29"/>
      <c r="U128" s="29"/>
      <c r="V128" s="29"/>
      <c r="W128" s="29"/>
      <c r="X128" s="29"/>
      <c r="Y128" s="29"/>
      <c r="Z128" s="29"/>
      <c r="AA128" s="29"/>
      <c r="AB128" s="29"/>
      <c r="AC128" s="29"/>
      <c r="AD128" s="29"/>
      <c r="AE128" s="29"/>
    </row>
    <row r="129" spans="1:65" s="2" customFormat="1" ht="15.2" customHeight="1" x14ac:dyDescent="0.2">
      <c r="A129" s="29"/>
      <c r="B129" s="30"/>
      <c r="C129" s="24" t="s">
        <v>22</v>
      </c>
      <c r="D129" s="29"/>
      <c r="E129" s="29"/>
      <c r="F129" s="22" t="str">
        <f>E15</f>
        <v xml:space="preserve">Mesto Trebišov </v>
      </c>
      <c r="G129" s="29"/>
      <c r="H129" s="29"/>
      <c r="I129" s="24" t="s">
        <v>28</v>
      </c>
      <c r="J129" s="27" t="str">
        <f>E21</f>
        <v xml:space="preserve"> </v>
      </c>
      <c r="K129" s="29"/>
      <c r="L129" s="42"/>
      <c r="S129" s="29"/>
      <c r="T129" s="29"/>
      <c r="U129" s="29"/>
      <c r="V129" s="29"/>
      <c r="W129" s="29"/>
      <c r="X129" s="29"/>
      <c r="Y129" s="29"/>
      <c r="Z129" s="29"/>
      <c r="AA129" s="29"/>
      <c r="AB129" s="29"/>
      <c r="AC129" s="29"/>
      <c r="AD129" s="29"/>
      <c r="AE129" s="29"/>
    </row>
    <row r="130" spans="1:65" s="2" customFormat="1" ht="15.2" customHeight="1" x14ac:dyDescent="0.2">
      <c r="A130" s="29"/>
      <c r="B130" s="30"/>
      <c r="C130" s="24" t="s">
        <v>26</v>
      </c>
      <c r="D130" s="29"/>
      <c r="E130" s="29"/>
      <c r="F130" s="22" t="str">
        <f>IF(E18="","",E18)</f>
        <v>Vyplň údaj</v>
      </c>
      <c r="G130" s="29"/>
      <c r="H130" s="29"/>
      <c r="I130" s="24" t="s">
        <v>32</v>
      </c>
      <c r="J130" s="27" t="str">
        <f>E24</f>
        <v xml:space="preserve"> </v>
      </c>
      <c r="K130" s="29"/>
      <c r="L130" s="42"/>
      <c r="S130" s="29"/>
      <c r="T130" s="29"/>
      <c r="U130" s="29"/>
      <c r="V130" s="29"/>
      <c r="W130" s="29"/>
      <c r="X130" s="29"/>
      <c r="Y130" s="29"/>
      <c r="Z130" s="29"/>
      <c r="AA130" s="29"/>
      <c r="AB130" s="29"/>
      <c r="AC130" s="29"/>
      <c r="AD130" s="29"/>
      <c r="AE130" s="29"/>
    </row>
    <row r="131" spans="1:65" s="2" customFormat="1" ht="10.35" customHeight="1" x14ac:dyDescent="0.2">
      <c r="A131" s="29"/>
      <c r="B131" s="30"/>
      <c r="C131" s="29"/>
      <c r="D131" s="29"/>
      <c r="E131" s="29"/>
      <c r="F131" s="29"/>
      <c r="G131" s="29"/>
      <c r="H131" s="29"/>
      <c r="I131" s="29"/>
      <c r="J131" s="29"/>
      <c r="K131" s="29"/>
      <c r="L131" s="42"/>
      <c r="S131" s="29"/>
      <c r="T131" s="29"/>
      <c r="U131" s="29"/>
      <c r="V131" s="29"/>
      <c r="W131" s="29"/>
      <c r="X131" s="29"/>
      <c r="Y131" s="29"/>
      <c r="Z131" s="29"/>
      <c r="AA131" s="29"/>
      <c r="AB131" s="29"/>
      <c r="AC131" s="29"/>
      <c r="AD131" s="29"/>
      <c r="AE131" s="29"/>
    </row>
    <row r="132" spans="1:65" s="11" customFormat="1" ht="29.25" customHeight="1" x14ac:dyDescent="0.2">
      <c r="A132" s="123"/>
      <c r="B132" s="124"/>
      <c r="C132" s="125" t="s">
        <v>113</v>
      </c>
      <c r="D132" s="126" t="s">
        <v>59</v>
      </c>
      <c r="E132" s="126" t="s">
        <v>55</v>
      </c>
      <c r="F132" s="126" t="s">
        <v>56</v>
      </c>
      <c r="G132" s="126" t="s">
        <v>114</v>
      </c>
      <c r="H132" s="126" t="s">
        <v>115</v>
      </c>
      <c r="I132" s="126" t="s">
        <v>116</v>
      </c>
      <c r="J132" s="127" t="s">
        <v>92</v>
      </c>
      <c r="K132" s="128" t="s">
        <v>117</v>
      </c>
      <c r="L132" s="129"/>
      <c r="M132" s="62" t="s">
        <v>1</v>
      </c>
      <c r="N132" s="63" t="s">
        <v>38</v>
      </c>
      <c r="O132" s="63" t="s">
        <v>118</v>
      </c>
      <c r="P132" s="63" t="s">
        <v>119</v>
      </c>
      <c r="Q132" s="63" t="s">
        <v>120</v>
      </c>
      <c r="R132" s="63" t="s">
        <v>121</v>
      </c>
      <c r="S132" s="63" t="s">
        <v>122</v>
      </c>
      <c r="T132" s="64" t="s">
        <v>123</v>
      </c>
      <c r="U132" s="123"/>
      <c r="V132" s="123"/>
      <c r="W132" s="123"/>
      <c r="X132" s="123"/>
      <c r="Y132" s="123"/>
      <c r="Z132" s="123"/>
      <c r="AA132" s="123"/>
      <c r="AB132" s="123"/>
      <c r="AC132" s="123"/>
      <c r="AD132" s="123"/>
      <c r="AE132" s="123"/>
    </row>
    <row r="133" spans="1:65" s="2" customFormat="1" ht="22.9" customHeight="1" x14ac:dyDescent="0.25">
      <c r="A133" s="29"/>
      <c r="B133" s="30"/>
      <c r="C133" s="69" t="s">
        <v>93</v>
      </c>
      <c r="D133" s="29"/>
      <c r="E133" s="29"/>
      <c r="F133" s="29"/>
      <c r="G133" s="29"/>
      <c r="H133" s="29"/>
      <c r="I133" s="29"/>
      <c r="J133" s="130">
        <f>BK133</f>
        <v>0</v>
      </c>
      <c r="K133" s="29"/>
      <c r="L133" s="30"/>
      <c r="M133" s="65"/>
      <c r="N133" s="56"/>
      <c r="O133" s="66"/>
      <c r="P133" s="131">
        <f>P134+P162+P231</f>
        <v>0</v>
      </c>
      <c r="Q133" s="66"/>
      <c r="R133" s="131">
        <f>R134+R162+R231</f>
        <v>60.277361339999999</v>
      </c>
      <c r="S133" s="66"/>
      <c r="T133" s="132">
        <f>T134+T162+T231</f>
        <v>138.09516112999998</v>
      </c>
      <c r="U133" s="29"/>
      <c r="V133" s="29"/>
      <c r="W133" s="29"/>
      <c r="X133" s="29"/>
      <c r="Y133" s="29"/>
      <c r="Z133" s="29"/>
      <c r="AA133" s="29"/>
      <c r="AB133" s="29"/>
      <c r="AC133" s="29"/>
      <c r="AD133" s="29"/>
      <c r="AE133" s="29"/>
      <c r="AT133" s="14" t="s">
        <v>73</v>
      </c>
      <c r="AU133" s="14" t="s">
        <v>94</v>
      </c>
      <c r="BK133" s="133">
        <f>BK134+BK162+BK231</f>
        <v>0</v>
      </c>
    </row>
    <row r="134" spans="1:65" s="12" customFormat="1" ht="25.9" customHeight="1" x14ac:dyDescent="0.2">
      <c r="B134" s="134"/>
      <c r="D134" s="135" t="s">
        <v>73</v>
      </c>
      <c r="E134" s="136" t="s">
        <v>124</v>
      </c>
      <c r="F134" s="136" t="s">
        <v>125</v>
      </c>
      <c r="I134" s="137"/>
      <c r="J134" s="138">
        <f>BK134</f>
        <v>0</v>
      </c>
      <c r="L134" s="134"/>
      <c r="M134" s="139"/>
      <c r="N134" s="140"/>
      <c r="O134" s="140"/>
      <c r="P134" s="141">
        <f>P135+P142+P160</f>
        <v>0</v>
      </c>
      <c r="Q134" s="140"/>
      <c r="R134" s="141">
        <f>R135+R142+R160</f>
        <v>32.92763858</v>
      </c>
      <c r="S134" s="140"/>
      <c r="T134" s="142">
        <f>T135+T142+T160</f>
        <v>126.61034968999999</v>
      </c>
      <c r="AR134" s="135" t="s">
        <v>82</v>
      </c>
      <c r="AT134" s="143" t="s">
        <v>73</v>
      </c>
      <c r="AU134" s="143" t="s">
        <v>74</v>
      </c>
      <c r="AY134" s="135" t="s">
        <v>126</v>
      </c>
      <c r="BK134" s="144">
        <f>BK135+BK142+BK160</f>
        <v>0</v>
      </c>
    </row>
    <row r="135" spans="1:65" s="12" customFormat="1" ht="22.9" customHeight="1" x14ac:dyDescent="0.2">
      <c r="B135" s="134"/>
      <c r="D135" s="135" t="s">
        <v>73</v>
      </c>
      <c r="E135" s="145" t="s">
        <v>127</v>
      </c>
      <c r="F135" s="145" t="s">
        <v>128</v>
      </c>
      <c r="I135" s="137"/>
      <c r="J135" s="146">
        <f>BK135</f>
        <v>0</v>
      </c>
      <c r="L135" s="134"/>
      <c r="M135" s="139"/>
      <c r="N135" s="140"/>
      <c r="O135" s="140"/>
      <c r="P135" s="141">
        <f>SUM(P136:P141)</f>
        <v>0</v>
      </c>
      <c r="Q135" s="140"/>
      <c r="R135" s="141">
        <f>SUM(R136:R141)</f>
        <v>12.114707000000001</v>
      </c>
      <c r="S135" s="140"/>
      <c r="T135" s="142">
        <f>SUM(T136:T141)</f>
        <v>0</v>
      </c>
      <c r="AR135" s="135" t="s">
        <v>82</v>
      </c>
      <c r="AT135" s="143" t="s">
        <v>73</v>
      </c>
      <c r="AU135" s="143" t="s">
        <v>82</v>
      </c>
      <c r="AY135" s="135" t="s">
        <v>126</v>
      </c>
      <c r="BK135" s="144">
        <f>SUM(BK136:BK141)</f>
        <v>0</v>
      </c>
    </row>
    <row r="136" spans="1:65" s="2" customFormat="1" ht="24.2" customHeight="1" x14ac:dyDescent="0.2">
      <c r="A136" s="29"/>
      <c r="B136" s="147"/>
      <c r="C136" s="148" t="s">
        <v>82</v>
      </c>
      <c r="D136" s="148" t="s">
        <v>129</v>
      </c>
      <c r="E136" s="149" t="s">
        <v>130</v>
      </c>
      <c r="F136" s="150" t="s">
        <v>131</v>
      </c>
      <c r="G136" s="151" t="s">
        <v>132</v>
      </c>
      <c r="H136" s="152">
        <v>335.87900000000002</v>
      </c>
      <c r="I136" s="153"/>
      <c r="J136" s="152">
        <f t="shared" ref="J136:J141" si="0">ROUND(I136*H136,3)</f>
        <v>0</v>
      </c>
      <c r="K136" s="154"/>
      <c r="L136" s="30"/>
      <c r="M136" s="155" t="s">
        <v>1</v>
      </c>
      <c r="N136" s="156" t="s">
        <v>40</v>
      </c>
      <c r="O136" s="58"/>
      <c r="P136" s="157">
        <f t="shared" ref="P136:P141" si="1">O136*H136</f>
        <v>0</v>
      </c>
      <c r="Q136" s="157">
        <v>2.32E-3</v>
      </c>
      <c r="R136" s="157">
        <f t="shared" ref="R136:R141" si="2">Q136*H136</f>
        <v>0.77923928000000009</v>
      </c>
      <c r="S136" s="157">
        <v>0</v>
      </c>
      <c r="T136" s="158">
        <f t="shared" ref="T136:T141" si="3">S136*H136</f>
        <v>0</v>
      </c>
      <c r="U136" s="29"/>
      <c r="V136" s="29"/>
      <c r="W136" s="29"/>
      <c r="X136" s="29"/>
      <c r="Y136" s="29"/>
      <c r="Z136" s="29"/>
      <c r="AA136" s="29"/>
      <c r="AB136" s="29"/>
      <c r="AC136" s="29"/>
      <c r="AD136" s="29"/>
      <c r="AE136" s="29"/>
      <c r="AR136" s="159" t="s">
        <v>133</v>
      </c>
      <c r="AT136" s="159" t="s">
        <v>129</v>
      </c>
      <c r="AU136" s="159" t="s">
        <v>134</v>
      </c>
      <c r="AY136" s="14" t="s">
        <v>126</v>
      </c>
      <c r="BE136" s="160">
        <f t="shared" ref="BE136:BE141" si="4">IF(N136="základná",J136,0)</f>
        <v>0</v>
      </c>
      <c r="BF136" s="160">
        <f t="shared" ref="BF136:BF141" si="5">IF(N136="znížená",J136,0)</f>
        <v>0</v>
      </c>
      <c r="BG136" s="160">
        <f t="shared" ref="BG136:BG141" si="6">IF(N136="zákl. prenesená",J136,0)</f>
        <v>0</v>
      </c>
      <c r="BH136" s="160">
        <f t="shared" ref="BH136:BH141" si="7">IF(N136="zníž. prenesená",J136,0)</f>
        <v>0</v>
      </c>
      <c r="BI136" s="160">
        <f t="shared" ref="BI136:BI141" si="8">IF(N136="nulová",J136,0)</f>
        <v>0</v>
      </c>
      <c r="BJ136" s="14" t="s">
        <v>134</v>
      </c>
      <c r="BK136" s="161">
        <f t="shared" ref="BK136:BK141" si="9">ROUND(I136*H136,3)</f>
        <v>0</v>
      </c>
      <c r="BL136" s="14" t="s">
        <v>133</v>
      </c>
      <c r="BM136" s="159" t="s">
        <v>135</v>
      </c>
    </row>
    <row r="137" spans="1:65" s="2" customFormat="1" ht="24.2" customHeight="1" x14ac:dyDescent="0.2">
      <c r="A137" s="29"/>
      <c r="B137" s="147"/>
      <c r="C137" s="148" t="s">
        <v>134</v>
      </c>
      <c r="D137" s="148" t="s">
        <v>129</v>
      </c>
      <c r="E137" s="149" t="s">
        <v>136</v>
      </c>
      <c r="F137" s="150" t="s">
        <v>137</v>
      </c>
      <c r="G137" s="151" t="s">
        <v>132</v>
      </c>
      <c r="H137" s="152">
        <v>30.547000000000001</v>
      </c>
      <c r="I137" s="153"/>
      <c r="J137" s="152">
        <f t="shared" si="0"/>
        <v>0</v>
      </c>
      <c r="K137" s="154"/>
      <c r="L137" s="30"/>
      <c r="M137" s="155" t="s">
        <v>1</v>
      </c>
      <c r="N137" s="156" t="s">
        <v>40</v>
      </c>
      <c r="O137" s="58"/>
      <c r="P137" s="157">
        <f t="shared" si="1"/>
        <v>0</v>
      </c>
      <c r="Q137" s="157">
        <v>6.1799999999999997E-3</v>
      </c>
      <c r="R137" s="157">
        <f t="shared" si="2"/>
        <v>0.18878045999999998</v>
      </c>
      <c r="S137" s="157">
        <v>0</v>
      </c>
      <c r="T137" s="158">
        <f t="shared" si="3"/>
        <v>0</v>
      </c>
      <c r="U137" s="29"/>
      <c r="V137" s="29"/>
      <c r="W137" s="29"/>
      <c r="X137" s="29"/>
      <c r="Y137" s="29"/>
      <c r="Z137" s="29"/>
      <c r="AA137" s="29"/>
      <c r="AB137" s="29"/>
      <c r="AC137" s="29"/>
      <c r="AD137" s="29"/>
      <c r="AE137" s="29"/>
      <c r="AR137" s="159" t="s">
        <v>133</v>
      </c>
      <c r="AT137" s="159" t="s">
        <v>129</v>
      </c>
      <c r="AU137" s="159" t="s">
        <v>134</v>
      </c>
      <c r="AY137" s="14" t="s">
        <v>126</v>
      </c>
      <c r="BE137" s="160">
        <f t="shared" si="4"/>
        <v>0</v>
      </c>
      <c r="BF137" s="160">
        <f t="shared" si="5"/>
        <v>0</v>
      </c>
      <c r="BG137" s="160">
        <f t="shared" si="6"/>
        <v>0</v>
      </c>
      <c r="BH137" s="160">
        <f t="shared" si="7"/>
        <v>0</v>
      </c>
      <c r="BI137" s="160">
        <f t="shared" si="8"/>
        <v>0</v>
      </c>
      <c r="BJ137" s="14" t="s">
        <v>134</v>
      </c>
      <c r="BK137" s="161">
        <f t="shared" si="9"/>
        <v>0</v>
      </c>
      <c r="BL137" s="14" t="s">
        <v>133</v>
      </c>
      <c r="BM137" s="159" t="s">
        <v>138</v>
      </c>
    </row>
    <row r="138" spans="1:65" s="2" customFormat="1" ht="24.2" customHeight="1" x14ac:dyDescent="0.2">
      <c r="A138" s="29"/>
      <c r="B138" s="147"/>
      <c r="C138" s="148" t="s">
        <v>139</v>
      </c>
      <c r="D138" s="148" t="s">
        <v>129</v>
      </c>
      <c r="E138" s="149" t="s">
        <v>140</v>
      </c>
      <c r="F138" s="150" t="s">
        <v>141</v>
      </c>
      <c r="G138" s="151" t="s">
        <v>132</v>
      </c>
      <c r="H138" s="152">
        <v>24.768000000000001</v>
      </c>
      <c r="I138" s="153"/>
      <c r="J138" s="152">
        <f t="shared" si="0"/>
        <v>0</v>
      </c>
      <c r="K138" s="154"/>
      <c r="L138" s="30"/>
      <c r="M138" s="155" t="s">
        <v>1</v>
      </c>
      <c r="N138" s="156" t="s">
        <v>40</v>
      </c>
      <c r="O138" s="58"/>
      <c r="P138" s="157">
        <f t="shared" si="1"/>
        <v>0</v>
      </c>
      <c r="Q138" s="157">
        <v>1.2710000000000001E-2</v>
      </c>
      <c r="R138" s="157">
        <f t="shared" si="2"/>
        <v>0.31480128000000002</v>
      </c>
      <c r="S138" s="157">
        <v>0</v>
      </c>
      <c r="T138" s="158">
        <f t="shared" si="3"/>
        <v>0</v>
      </c>
      <c r="U138" s="29"/>
      <c r="V138" s="29"/>
      <c r="W138" s="29"/>
      <c r="X138" s="29"/>
      <c r="Y138" s="29"/>
      <c r="Z138" s="29"/>
      <c r="AA138" s="29"/>
      <c r="AB138" s="29"/>
      <c r="AC138" s="29"/>
      <c r="AD138" s="29"/>
      <c r="AE138" s="29"/>
      <c r="AR138" s="159" t="s">
        <v>133</v>
      </c>
      <c r="AT138" s="159" t="s">
        <v>129</v>
      </c>
      <c r="AU138" s="159" t="s">
        <v>134</v>
      </c>
      <c r="AY138" s="14" t="s">
        <v>126</v>
      </c>
      <c r="BE138" s="160">
        <f t="shared" si="4"/>
        <v>0</v>
      </c>
      <c r="BF138" s="160">
        <f t="shared" si="5"/>
        <v>0</v>
      </c>
      <c r="BG138" s="160">
        <f t="shared" si="6"/>
        <v>0</v>
      </c>
      <c r="BH138" s="160">
        <f t="shared" si="7"/>
        <v>0</v>
      </c>
      <c r="BI138" s="160">
        <f t="shared" si="8"/>
        <v>0</v>
      </c>
      <c r="BJ138" s="14" t="s">
        <v>134</v>
      </c>
      <c r="BK138" s="161">
        <f t="shared" si="9"/>
        <v>0</v>
      </c>
      <c r="BL138" s="14" t="s">
        <v>133</v>
      </c>
      <c r="BM138" s="159" t="s">
        <v>142</v>
      </c>
    </row>
    <row r="139" spans="1:65" s="2" customFormat="1" ht="33" customHeight="1" x14ac:dyDescent="0.2">
      <c r="A139" s="29"/>
      <c r="B139" s="147"/>
      <c r="C139" s="148" t="s">
        <v>133</v>
      </c>
      <c r="D139" s="148" t="s">
        <v>129</v>
      </c>
      <c r="E139" s="149" t="s">
        <v>143</v>
      </c>
      <c r="F139" s="150" t="s">
        <v>144</v>
      </c>
      <c r="G139" s="151" t="s">
        <v>132</v>
      </c>
      <c r="H139" s="152">
        <v>30.547000000000001</v>
      </c>
      <c r="I139" s="153"/>
      <c r="J139" s="152">
        <f t="shared" si="0"/>
        <v>0</v>
      </c>
      <c r="K139" s="154"/>
      <c r="L139" s="30"/>
      <c r="M139" s="155" t="s">
        <v>1</v>
      </c>
      <c r="N139" s="156" t="s">
        <v>40</v>
      </c>
      <c r="O139" s="58"/>
      <c r="P139" s="157">
        <f t="shared" si="1"/>
        <v>0</v>
      </c>
      <c r="Q139" s="157">
        <v>1.431E-2</v>
      </c>
      <c r="R139" s="157">
        <f t="shared" si="2"/>
        <v>0.43712757000000002</v>
      </c>
      <c r="S139" s="157">
        <v>0</v>
      </c>
      <c r="T139" s="158">
        <f t="shared" si="3"/>
        <v>0</v>
      </c>
      <c r="U139" s="29"/>
      <c r="V139" s="29"/>
      <c r="W139" s="29"/>
      <c r="X139" s="29"/>
      <c r="Y139" s="29"/>
      <c r="Z139" s="29"/>
      <c r="AA139" s="29"/>
      <c r="AB139" s="29"/>
      <c r="AC139" s="29"/>
      <c r="AD139" s="29"/>
      <c r="AE139" s="29"/>
      <c r="AR139" s="159" t="s">
        <v>133</v>
      </c>
      <c r="AT139" s="159" t="s">
        <v>129</v>
      </c>
      <c r="AU139" s="159" t="s">
        <v>134</v>
      </c>
      <c r="AY139" s="14" t="s">
        <v>126</v>
      </c>
      <c r="BE139" s="160">
        <f t="shared" si="4"/>
        <v>0</v>
      </c>
      <c r="BF139" s="160">
        <f t="shared" si="5"/>
        <v>0</v>
      </c>
      <c r="BG139" s="160">
        <f t="shared" si="6"/>
        <v>0</v>
      </c>
      <c r="BH139" s="160">
        <f t="shared" si="7"/>
        <v>0</v>
      </c>
      <c r="BI139" s="160">
        <f t="shared" si="8"/>
        <v>0</v>
      </c>
      <c r="BJ139" s="14" t="s">
        <v>134</v>
      </c>
      <c r="BK139" s="161">
        <f t="shared" si="9"/>
        <v>0</v>
      </c>
      <c r="BL139" s="14" t="s">
        <v>133</v>
      </c>
      <c r="BM139" s="159" t="s">
        <v>145</v>
      </c>
    </row>
    <row r="140" spans="1:65" s="2" customFormat="1" ht="24.2" customHeight="1" x14ac:dyDescent="0.2">
      <c r="A140" s="29"/>
      <c r="B140" s="147"/>
      <c r="C140" s="148" t="s">
        <v>146</v>
      </c>
      <c r="D140" s="148" t="s">
        <v>129</v>
      </c>
      <c r="E140" s="149" t="s">
        <v>147</v>
      </c>
      <c r="F140" s="150" t="s">
        <v>148</v>
      </c>
      <c r="G140" s="151" t="s">
        <v>132</v>
      </c>
      <c r="H140" s="152">
        <v>283.67</v>
      </c>
      <c r="I140" s="153"/>
      <c r="J140" s="152">
        <f t="shared" si="0"/>
        <v>0</v>
      </c>
      <c r="K140" s="154"/>
      <c r="L140" s="30"/>
      <c r="M140" s="155" t="s">
        <v>1</v>
      </c>
      <c r="N140" s="156" t="s">
        <v>40</v>
      </c>
      <c r="O140" s="58"/>
      <c r="P140" s="157">
        <f t="shared" si="1"/>
        <v>0</v>
      </c>
      <c r="Q140" s="157">
        <v>3.4950000000000002E-2</v>
      </c>
      <c r="R140" s="157">
        <f t="shared" si="2"/>
        <v>9.9142665000000019</v>
      </c>
      <c r="S140" s="157">
        <v>0</v>
      </c>
      <c r="T140" s="158">
        <f t="shared" si="3"/>
        <v>0</v>
      </c>
      <c r="U140" s="29"/>
      <c r="V140" s="29"/>
      <c r="W140" s="29"/>
      <c r="X140" s="29"/>
      <c r="Y140" s="29"/>
      <c r="Z140" s="29"/>
      <c r="AA140" s="29"/>
      <c r="AB140" s="29"/>
      <c r="AC140" s="29"/>
      <c r="AD140" s="29"/>
      <c r="AE140" s="29"/>
      <c r="AR140" s="159" t="s">
        <v>133</v>
      </c>
      <c r="AT140" s="159" t="s">
        <v>129</v>
      </c>
      <c r="AU140" s="159" t="s">
        <v>134</v>
      </c>
      <c r="AY140" s="14" t="s">
        <v>126</v>
      </c>
      <c r="BE140" s="160">
        <f t="shared" si="4"/>
        <v>0</v>
      </c>
      <c r="BF140" s="160">
        <f t="shared" si="5"/>
        <v>0</v>
      </c>
      <c r="BG140" s="160">
        <f t="shared" si="6"/>
        <v>0</v>
      </c>
      <c r="BH140" s="160">
        <f t="shared" si="7"/>
        <v>0</v>
      </c>
      <c r="BI140" s="160">
        <f t="shared" si="8"/>
        <v>0</v>
      </c>
      <c r="BJ140" s="14" t="s">
        <v>134</v>
      </c>
      <c r="BK140" s="161">
        <f t="shared" si="9"/>
        <v>0</v>
      </c>
      <c r="BL140" s="14" t="s">
        <v>133</v>
      </c>
      <c r="BM140" s="159" t="s">
        <v>149</v>
      </c>
    </row>
    <row r="141" spans="1:65" s="2" customFormat="1" ht="24.2" customHeight="1" x14ac:dyDescent="0.2">
      <c r="A141" s="29"/>
      <c r="B141" s="147"/>
      <c r="C141" s="148" t="s">
        <v>127</v>
      </c>
      <c r="D141" s="148" t="s">
        <v>129</v>
      </c>
      <c r="E141" s="149" t="s">
        <v>150</v>
      </c>
      <c r="F141" s="150" t="s">
        <v>151</v>
      </c>
      <c r="G141" s="151" t="s">
        <v>132</v>
      </c>
      <c r="H141" s="152">
        <v>27.440999999999999</v>
      </c>
      <c r="I141" s="153"/>
      <c r="J141" s="152">
        <f t="shared" si="0"/>
        <v>0</v>
      </c>
      <c r="K141" s="154"/>
      <c r="L141" s="30"/>
      <c r="M141" s="155" t="s">
        <v>1</v>
      </c>
      <c r="N141" s="156" t="s">
        <v>40</v>
      </c>
      <c r="O141" s="58"/>
      <c r="P141" s="157">
        <f t="shared" si="1"/>
        <v>0</v>
      </c>
      <c r="Q141" s="157">
        <v>1.7510000000000001E-2</v>
      </c>
      <c r="R141" s="157">
        <f t="shared" si="2"/>
        <v>0.48049191000000002</v>
      </c>
      <c r="S141" s="157">
        <v>0</v>
      </c>
      <c r="T141" s="158">
        <f t="shared" si="3"/>
        <v>0</v>
      </c>
      <c r="U141" s="29"/>
      <c r="V141" s="29"/>
      <c r="W141" s="29"/>
      <c r="X141" s="29"/>
      <c r="Y141" s="29"/>
      <c r="Z141" s="29"/>
      <c r="AA141" s="29"/>
      <c r="AB141" s="29"/>
      <c r="AC141" s="29"/>
      <c r="AD141" s="29"/>
      <c r="AE141" s="29"/>
      <c r="AR141" s="159" t="s">
        <v>133</v>
      </c>
      <c r="AT141" s="159" t="s">
        <v>129</v>
      </c>
      <c r="AU141" s="159" t="s">
        <v>134</v>
      </c>
      <c r="AY141" s="14" t="s">
        <v>126</v>
      </c>
      <c r="BE141" s="160">
        <f t="shared" si="4"/>
        <v>0</v>
      </c>
      <c r="BF141" s="160">
        <f t="shared" si="5"/>
        <v>0</v>
      </c>
      <c r="BG141" s="160">
        <f t="shared" si="6"/>
        <v>0</v>
      </c>
      <c r="BH141" s="160">
        <f t="shared" si="7"/>
        <v>0</v>
      </c>
      <c r="BI141" s="160">
        <f t="shared" si="8"/>
        <v>0</v>
      </c>
      <c r="BJ141" s="14" t="s">
        <v>134</v>
      </c>
      <c r="BK141" s="161">
        <f t="shared" si="9"/>
        <v>0</v>
      </c>
      <c r="BL141" s="14" t="s">
        <v>133</v>
      </c>
      <c r="BM141" s="159" t="s">
        <v>152</v>
      </c>
    </row>
    <row r="142" spans="1:65" s="12" customFormat="1" ht="22.9" customHeight="1" x14ac:dyDescent="0.2">
      <c r="B142" s="134"/>
      <c r="D142" s="135" t="s">
        <v>73</v>
      </c>
      <c r="E142" s="145" t="s">
        <v>153</v>
      </c>
      <c r="F142" s="145" t="s">
        <v>154</v>
      </c>
      <c r="I142" s="137"/>
      <c r="J142" s="146">
        <f>BK142</f>
        <v>0</v>
      </c>
      <c r="L142" s="134"/>
      <c r="M142" s="139"/>
      <c r="N142" s="140"/>
      <c r="O142" s="140"/>
      <c r="P142" s="141">
        <f>SUM(P143:P159)</f>
        <v>0</v>
      </c>
      <c r="Q142" s="140"/>
      <c r="R142" s="141">
        <f>SUM(R143:R159)</f>
        <v>20.812931579999997</v>
      </c>
      <c r="S142" s="140"/>
      <c r="T142" s="142">
        <f>SUM(T143:T159)</f>
        <v>126.61034968999999</v>
      </c>
      <c r="AR142" s="135" t="s">
        <v>82</v>
      </c>
      <c r="AT142" s="143" t="s">
        <v>73</v>
      </c>
      <c r="AU142" s="143" t="s">
        <v>82</v>
      </c>
      <c r="AY142" s="135" t="s">
        <v>126</v>
      </c>
      <c r="BK142" s="144">
        <f>SUM(BK143:BK159)</f>
        <v>0</v>
      </c>
    </row>
    <row r="143" spans="1:65" s="2" customFormat="1" ht="33" customHeight="1" x14ac:dyDescent="0.2">
      <c r="A143" s="29"/>
      <c r="B143" s="147"/>
      <c r="C143" s="148" t="s">
        <v>155</v>
      </c>
      <c r="D143" s="148" t="s">
        <v>129</v>
      </c>
      <c r="E143" s="149" t="s">
        <v>156</v>
      </c>
      <c r="F143" s="150" t="s">
        <v>157</v>
      </c>
      <c r="G143" s="151" t="s">
        <v>132</v>
      </c>
      <c r="H143" s="152">
        <v>403.03199999999998</v>
      </c>
      <c r="I143" s="153"/>
      <c r="J143" s="152">
        <f t="shared" ref="J143:J159" si="10">ROUND(I143*H143,3)</f>
        <v>0</v>
      </c>
      <c r="K143" s="154"/>
      <c r="L143" s="30"/>
      <c r="M143" s="155" t="s">
        <v>1</v>
      </c>
      <c r="N143" s="156" t="s">
        <v>40</v>
      </c>
      <c r="O143" s="58"/>
      <c r="P143" s="157">
        <f t="shared" ref="P143:P159" si="11">O143*H143</f>
        <v>0</v>
      </c>
      <c r="Q143" s="157">
        <v>2.572E-2</v>
      </c>
      <c r="R143" s="157">
        <f t="shared" ref="R143:R159" si="12">Q143*H143</f>
        <v>10.36598304</v>
      </c>
      <c r="S143" s="157">
        <v>0</v>
      </c>
      <c r="T143" s="158">
        <f t="shared" ref="T143:T159" si="13">S143*H143</f>
        <v>0</v>
      </c>
      <c r="U143" s="29"/>
      <c r="V143" s="29"/>
      <c r="W143" s="29"/>
      <c r="X143" s="29"/>
      <c r="Y143" s="29"/>
      <c r="Z143" s="29"/>
      <c r="AA143" s="29"/>
      <c r="AB143" s="29"/>
      <c r="AC143" s="29"/>
      <c r="AD143" s="29"/>
      <c r="AE143" s="29"/>
      <c r="AR143" s="159" t="s">
        <v>133</v>
      </c>
      <c r="AT143" s="159" t="s">
        <v>129</v>
      </c>
      <c r="AU143" s="159" t="s">
        <v>134</v>
      </c>
      <c r="AY143" s="14" t="s">
        <v>126</v>
      </c>
      <c r="BE143" s="160">
        <f t="shared" ref="BE143:BE159" si="14">IF(N143="základná",J143,0)</f>
        <v>0</v>
      </c>
      <c r="BF143" s="160">
        <f t="shared" ref="BF143:BF159" si="15">IF(N143="znížená",J143,0)</f>
        <v>0</v>
      </c>
      <c r="BG143" s="160">
        <f t="shared" ref="BG143:BG159" si="16">IF(N143="zákl. prenesená",J143,0)</f>
        <v>0</v>
      </c>
      <c r="BH143" s="160">
        <f t="shared" ref="BH143:BH159" si="17">IF(N143="zníž. prenesená",J143,0)</f>
        <v>0</v>
      </c>
      <c r="BI143" s="160">
        <f t="shared" ref="BI143:BI159" si="18">IF(N143="nulová",J143,0)</f>
        <v>0</v>
      </c>
      <c r="BJ143" s="14" t="s">
        <v>134</v>
      </c>
      <c r="BK143" s="161">
        <f t="shared" ref="BK143:BK159" si="19">ROUND(I143*H143,3)</f>
        <v>0</v>
      </c>
      <c r="BL143" s="14" t="s">
        <v>133</v>
      </c>
      <c r="BM143" s="159" t="s">
        <v>158</v>
      </c>
    </row>
    <row r="144" spans="1:65" s="2" customFormat="1" ht="44.25" customHeight="1" x14ac:dyDescent="0.2">
      <c r="A144" s="29"/>
      <c r="B144" s="147"/>
      <c r="C144" s="148" t="s">
        <v>159</v>
      </c>
      <c r="D144" s="148" t="s">
        <v>129</v>
      </c>
      <c r="E144" s="149" t="s">
        <v>160</v>
      </c>
      <c r="F144" s="150" t="s">
        <v>161</v>
      </c>
      <c r="G144" s="151" t="s">
        <v>132</v>
      </c>
      <c r="H144" s="152">
        <v>403.03199999999998</v>
      </c>
      <c r="I144" s="153"/>
      <c r="J144" s="152">
        <f t="shared" si="10"/>
        <v>0</v>
      </c>
      <c r="K144" s="154"/>
      <c r="L144" s="30"/>
      <c r="M144" s="155" t="s">
        <v>1</v>
      </c>
      <c r="N144" s="156" t="s">
        <v>40</v>
      </c>
      <c r="O144" s="58"/>
      <c r="P144" s="157">
        <f t="shared" si="11"/>
        <v>0</v>
      </c>
      <c r="Q144" s="157">
        <v>0</v>
      </c>
      <c r="R144" s="157">
        <f t="shared" si="12"/>
        <v>0</v>
      </c>
      <c r="S144" s="157">
        <v>0</v>
      </c>
      <c r="T144" s="158">
        <f t="shared" si="13"/>
        <v>0</v>
      </c>
      <c r="U144" s="29"/>
      <c r="V144" s="29"/>
      <c r="W144" s="29"/>
      <c r="X144" s="29"/>
      <c r="Y144" s="29"/>
      <c r="Z144" s="29"/>
      <c r="AA144" s="29"/>
      <c r="AB144" s="29"/>
      <c r="AC144" s="29"/>
      <c r="AD144" s="29"/>
      <c r="AE144" s="29"/>
      <c r="AR144" s="159" t="s">
        <v>133</v>
      </c>
      <c r="AT144" s="159" t="s">
        <v>129</v>
      </c>
      <c r="AU144" s="159" t="s">
        <v>134</v>
      </c>
      <c r="AY144" s="14" t="s">
        <v>126</v>
      </c>
      <c r="BE144" s="160">
        <f t="shared" si="14"/>
        <v>0</v>
      </c>
      <c r="BF144" s="160">
        <f t="shared" si="15"/>
        <v>0</v>
      </c>
      <c r="BG144" s="160">
        <f t="shared" si="16"/>
        <v>0</v>
      </c>
      <c r="BH144" s="160">
        <f t="shared" si="17"/>
        <v>0</v>
      </c>
      <c r="BI144" s="160">
        <f t="shared" si="18"/>
        <v>0</v>
      </c>
      <c r="BJ144" s="14" t="s">
        <v>134</v>
      </c>
      <c r="BK144" s="161">
        <f t="shared" si="19"/>
        <v>0</v>
      </c>
      <c r="BL144" s="14" t="s">
        <v>133</v>
      </c>
      <c r="BM144" s="159" t="s">
        <v>162</v>
      </c>
    </row>
    <row r="145" spans="1:65" s="2" customFormat="1" ht="33" customHeight="1" x14ac:dyDescent="0.2">
      <c r="A145" s="29"/>
      <c r="B145" s="147"/>
      <c r="C145" s="148" t="s">
        <v>153</v>
      </c>
      <c r="D145" s="148" t="s">
        <v>129</v>
      </c>
      <c r="E145" s="149" t="s">
        <v>163</v>
      </c>
      <c r="F145" s="150" t="s">
        <v>164</v>
      </c>
      <c r="G145" s="151" t="s">
        <v>132</v>
      </c>
      <c r="H145" s="152">
        <v>403.03199999999998</v>
      </c>
      <c r="I145" s="153"/>
      <c r="J145" s="152">
        <f t="shared" si="10"/>
        <v>0</v>
      </c>
      <c r="K145" s="154"/>
      <c r="L145" s="30"/>
      <c r="M145" s="155" t="s">
        <v>1</v>
      </c>
      <c r="N145" s="156" t="s">
        <v>40</v>
      </c>
      <c r="O145" s="58"/>
      <c r="P145" s="157">
        <f t="shared" si="11"/>
        <v>0</v>
      </c>
      <c r="Q145" s="157">
        <v>2.572E-2</v>
      </c>
      <c r="R145" s="157">
        <f t="shared" si="12"/>
        <v>10.36598304</v>
      </c>
      <c r="S145" s="157">
        <v>0</v>
      </c>
      <c r="T145" s="158">
        <f t="shared" si="13"/>
        <v>0</v>
      </c>
      <c r="U145" s="29"/>
      <c r="V145" s="29"/>
      <c r="W145" s="29"/>
      <c r="X145" s="29"/>
      <c r="Y145" s="29"/>
      <c r="Z145" s="29"/>
      <c r="AA145" s="29"/>
      <c r="AB145" s="29"/>
      <c r="AC145" s="29"/>
      <c r="AD145" s="29"/>
      <c r="AE145" s="29"/>
      <c r="AR145" s="159" t="s">
        <v>133</v>
      </c>
      <c r="AT145" s="159" t="s">
        <v>129</v>
      </c>
      <c r="AU145" s="159" t="s">
        <v>134</v>
      </c>
      <c r="AY145" s="14" t="s">
        <v>126</v>
      </c>
      <c r="BE145" s="160">
        <f t="shared" si="14"/>
        <v>0</v>
      </c>
      <c r="BF145" s="160">
        <f t="shared" si="15"/>
        <v>0</v>
      </c>
      <c r="BG145" s="160">
        <f t="shared" si="16"/>
        <v>0</v>
      </c>
      <c r="BH145" s="160">
        <f t="shared" si="17"/>
        <v>0</v>
      </c>
      <c r="BI145" s="160">
        <f t="shared" si="18"/>
        <v>0</v>
      </c>
      <c r="BJ145" s="14" t="s">
        <v>134</v>
      </c>
      <c r="BK145" s="161">
        <f t="shared" si="19"/>
        <v>0</v>
      </c>
      <c r="BL145" s="14" t="s">
        <v>133</v>
      </c>
      <c r="BM145" s="159" t="s">
        <v>165</v>
      </c>
    </row>
    <row r="146" spans="1:65" s="2" customFormat="1" ht="24.2" customHeight="1" x14ac:dyDescent="0.2">
      <c r="A146" s="29"/>
      <c r="B146" s="147"/>
      <c r="C146" s="148" t="s">
        <v>166</v>
      </c>
      <c r="D146" s="148" t="s">
        <v>129</v>
      </c>
      <c r="E146" s="149" t="s">
        <v>167</v>
      </c>
      <c r="F146" s="150" t="s">
        <v>168</v>
      </c>
      <c r="G146" s="151" t="s">
        <v>132</v>
      </c>
      <c r="H146" s="152">
        <v>331.60199999999998</v>
      </c>
      <c r="I146" s="153"/>
      <c r="J146" s="152">
        <f t="shared" si="10"/>
        <v>0</v>
      </c>
      <c r="K146" s="154"/>
      <c r="L146" s="30"/>
      <c r="M146" s="155" t="s">
        <v>1</v>
      </c>
      <c r="N146" s="156" t="s">
        <v>40</v>
      </c>
      <c r="O146" s="58"/>
      <c r="P146" s="157">
        <f t="shared" si="11"/>
        <v>0</v>
      </c>
      <c r="Q146" s="157">
        <v>5.0000000000000002E-5</v>
      </c>
      <c r="R146" s="157">
        <f t="shared" si="12"/>
        <v>1.65801E-2</v>
      </c>
      <c r="S146" s="157">
        <v>0</v>
      </c>
      <c r="T146" s="158">
        <f t="shared" si="13"/>
        <v>0</v>
      </c>
      <c r="U146" s="29"/>
      <c r="V146" s="29"/>
      <c r="W146" s="29"/>
      <c r="X146" s="29"/>
      <c r="Y146" s="29"/>
      <c r="Z146" s="29"/>
      <c r="AA146" s="29"/>
      <c r="AB146" s="29"/>
      <c r="AC146" s="29"/>
      <c r="AD146" s="29"/>
      <c r="AE146" s="29"/>
      <c r="AR146" s="159" t="s">
        <v>133</v>
      </c>
      <c r="AT146" s="159" t="s">
        <v>129</v>
      </c>
      <c r="AU146" s="159" t="s">
        <v>134</v>
      </c>
      <c r="AY146" s="14" t="s">
        <v>126</v>
      </c>
      <c r="BE146" s="160">
        <f t="shared" si="14"/>
        <v>0</v>
      </c>
      <c r="BF146" s="160">
        <f t="shared" si="15"/>
        <v>0</v>
      </c>
      <c r="BG146" s="160">
        <f t="shared" si="16"/>
        <v>0</v>
      </c>
      <c r="BH146" s="160">
        <f t="shared" si="17"/>
        <v>0</v>
      </c>
      <c r="BI146" s="160">
        <f t="shared" si="18"/>
        <v>0</v>
      </c>
      <c r="BJ146" s="14" t="s">
        <v>134</v>
      </c>
      <c r="BK146" s="161">
        <f t="shared" si="19"/>
        <v>0</v>
      </c>
      <c r="BL146" s="14" t="s">
        <v>133</v>
      </c>
      <c r="BM146" s="159" t="s">
        <v>169</v>
      </c>
    </row>
    <row r="147" spans="1:65" s="2" customFormat="1" ht="16.5" customHeight="1" x14ac:dyDescent="0.2">
      <c r="A147" s="29"/>
      <c r="B147" s="147"/>
      <c r="C147" s="148" t="s">
        <v>170</v>
      </c>
      <c r="D147" s="148" t="s">
        <v>129</v>
      </c>
      <c r="E147" s="149" t="s">
        <v>171</v>
      </c>
      <c r="F147" s="150" t="s">
        <v>172</v>
      </c>
      <c r="G147" s="151" t="s">
        <v>173</v>
      </c>
      <c r="H147" s="152">
        <v>82.56</v>
      </c>
      <c r="I147" s="153"/>
      <c r="J147" s="152">
        <f t="shared" si="10"/>
        <v>0</v>
      </c>
      <c r="K147" s="154"/>
      <c r="L147" s="30"/>
      <c r="M147" s="155" t="s">
        <v>1</v>
      </c>
      <c r="N147" s="156" t="s">
        <v>40</v>
      </c>
      <c r="O147" s="58"/>
      <c r="P147" s="157">
        <f t="shared" si="11"/>
        <v>0</v>
      </c>
      <c r="Q147" s="157">
        <v>4.2000000000000002E-4</v>
      </c>
      <c r="R147" s="157">
        <f t="shared" si="12"/>
        <v>3.4675200000000003E-2</v>
      </c>
      <c r="S147" s="157">
        <v>0</v>
      </c>
      <c r="T147" s="158">
        <f t="shared" si="13"/>
        <v>0</v>
      </c>
      <c r="U147" s="29"/>
      <c r="V147" s="29"/>
      <c r="W147" s="29"/>
      <c r="X147" s="29"/>
      <c r="Y147" s="29"/>
      <c r="Z147" s="29"/>
      <c r="AA147" s="29"/>
      <c r="AB147" s="29"/>
      <c r="AC147" s="29"/>
      <c r="AD147" s="29"/>
      <c r="AE147" s="29"/>
      <c r="AR147" s="159" t="s">
        <v>133</v>
      </c>
      <c r="AT147" s="159" t="s">
        <v>129</v>
      </c>
      <c r="AU147" s="159" t="s">
        <v>134</v>
      </c>
      <c r="AY147" s="14" t="s">
        <v>126</v>
      </c>
      <c r="BE147" s="160">
        <f t="shared" si="14"/>
        <v>0</v>
      </c>
      <c r="BF147" s="160">
        <f t="shared" si="15"/>
        <v>0</v>
      </c>
      <c r="BG147" s="160">
        <f t="shared" si="16"/>
        <v>0</v>
      </c>
      <c r="BH147" s="160">
        <f t="shared" si="17"/>
        <v>0</v>
      </c>
      <c r="BI147" s="160">
        <f t="shared" si="18"/>
        <v>0</v>
      </c>
      <c r="BJ147" s="14" t="s">
        <v>134</v>
      </c>
      <c r="BK147" s="161">
        <f t="shared" si="19"/>
        <v>0</v>
      </c>
      <c r="BL147" s="14" t="s">
        <v>133</v>
      </c>
      <c r="BM147" s="159" t="s">
        <v>174</v>
      </c>
    </row>
    <row r="148" spans="1:65" s="2" customFormat="1" ht="24.2" customHeight="1" x14ac:dyDescent="0.2">
      <c r="A148" s="29"/>
      <c r="B148" s="147"/>
      <c r="C148" s="148" t="s">
        <v>175</v>
      </c>
      <c r="D148" s="148" t="s">
        <v>129</v>
      </c>
      <c r="E148" s="149" t="s">
        <v>176</v>
      </c>
      <c r="F148" s="150" t="s">
        <v>177</v>
      </c>
      <c r="G148" s="151" t="s">
        <v>173</v>
      </c>
      <c r="H148" s="152">
        <v>134.31</v>
      </c>
      <c r="I148" s="153"/>
      <c r="J148" s="152">
        <f t="shared" si="10"/>
        <v>0</v>
      </c>
      <c r="K148" s="154"/>
      <c r="L148" s="30"/>
      <c r="M148" s="155" t="s">
        <v>1</v>
      </c>
      <c r="N148" s="156" t="s">
        <v>40</v>
      </c>
      <c r="O148" s="58"/>
      <c r="P148" s="157">
        <f t="shared" si="11"/>
        <v>0</v>
      </c>
      <c r="Q148" s="157">
        <v>3.0000000000000001E-5</v>
      </c>
      <c r="R148" s="157">
        <f t="shared" si="12"/>
        <v>4.0293000000000004E-3</v>
      </c>
      <c r="S148" s="157">
        <v>0</v>
      </c>
      <c r="T148" s="158">
        <f t="shared" si="13"/>
        <v>0</v>
      </c>
      <c r="U148" s="29"/>
      <c r="V148" s="29"/>
      <c r="W148" s="29"/>
      <c r="X148" s="29"/>
      <c r="Y148" s="29"/>
      <c r="Z148" s="29"/>
      <c r="AA148" s="29"/>
      <c r="AB148" s="29"/>
      <c r="AC148" s="29"/>
      <c r="AD148" s="29"/>
      <c r="AE148" s="29"/>
      <c r="AR148" s="159" t="s">
        <v>133</v>
      </c>
      <c r="AT148" s="159" t="s">
        <v>129</v>
      </c>
      <c r="AU148" s="159" t="s">
        <v>134</v>
      </c>
      <c r="AY148" s="14" t="s">
        <v>126</v>
      </c>
      <c r="BE148" s="160">
        <f t="shared" si="14"/>
        <v>0</v>
      </c>
      <c r="BF148" s="160">
        <f t="shared" si="15"/>
        <v>0</v>
      </c>
      <c r="BG148" s="160">
        <f t="shared" si="16"/>
        <v>0</v>
      </c>
      <c r="BH148" s="160">
        <f t="shared" si="17"/>
        <v>0</v>
      </c>
      <c r="BI148" s="160">
        <f t="shared" si="18"/>
        <v>0</v>
      </c>
      <c r="BJ148" s="14" t="s">
        <v>134</v>
      </c>
      <c r="BK148" s="161">
        <f t="shared" si="19"/>
        <v>0</v>
      </c>
      <c r="BL148" s="14" t="s">
        <v>133</v>
      </c>
      <c r="BM148" s="159" t="s">
        <v>178</v>
      </c>
    </row>
    <row r="149" spans="1:65" s="2" customFormat="1" ht="16.5" customHeight="1" x14ac:dyDescent="0.2">
      <c r="A149" s="29"/>
      <c r="B149" s="147"/>
      <c r="C149" s="148" t="s">
        <v>179</v>
      </c>
      <c r="D149" s="148" t="s">
        <v>129</v>
      </c>
      <c r="E149" s="149" t="s">
        <v>180</v>
      </c>
      <c r="F149" s="150" t="s">
        <v>181</v>
      </c>
      <c r="G149" s="151" t="s">
        <v>173</v>
      </c>
      <c r="H149" s="152">
        <v>82.56</v>
      </c>
      <c r="I149" s="153"/>
      <c r="J149" s="152">
        <f t="shared" si="10"/>
        <v>0</v>
      </c>
      <c r="K149" s="154"/>
      <c r="L149" s="30"/>
      <c r="M149" s="155" t="s">
        <v>1</v>
      </c>
      <c r="N149" s="156" t="s">
        <v>40</v>
      </c>
      <c r="O149" s="58"/>
      <c r="P149" s="157">
        <f t="shared" si="11"/>
        <v>0</v>
      </c>
      <c r="Q149" s="157">
        <v>5.0000000000000002E-5</v>
      </c>
      <c r="R149" s="157">
        <f t="shared" si="12"/>
        <v>4.1280000000000006E-3</v>
      </c>
      <c r="S149" s="157">
        <v>0</v>
      </c>
      <c r="T149" s="158">
        <f t="shared" si="13"/>
        <v>0</v>
      </c>
      <c r="U149" s="29"/>
      <c r="V149" s="29"/>
      <c r="W149" s="29"/>
      <c r="X149" s="29"/>
      <c r="Y149" s="29"/>
      <c r="Z149" s="29"/>
      <c r="AA149" s="29"/>
      <c r="AB149" s="29"/>
      <c r="AC149" s="29"/>
      <c r="AD149" s="29"/>
      <c r="AE149" s="29"/>
      <c r="AR149" s="159" t="s">
        <v>133</v>
      </c>
      <c r="AT149" s="159" t="s">
        <v>129</v>
      </c>
      <c r="AU149" s="159" t="s">
        <v>134</v>
      </c>
      <c r="AY149" s="14" t="s">
        <v>126</v>
      </c>
      <c r="BE149" s="160">
        <f t="shared" si="14"/>
        <v>0</v>
      </c>
      <c r="BF149" s="160">
        <f t="shared" si="15"/>
        <v>0</v>
      </c>
      <c r="BG149" s="160">
        <f t="shared" si="16"/>
        <v>0</v>
      </c>
      <c r="BH149" s="160">
        <f t="shared" si="17"/>
        <v>0</v>
      </c>
      <c r="BI149" s="160">
        <f t="shared" si="18"/>
        <v>0</v>
      </c>
      <c r="BJ149" s="14" t="s">
        <v>134</v>
      </c>
      <c r="BK149" s="161">
        <f t="shared" si="19"/>
        <v>0</v>
      </c>
      <c r="BL149" s="14" t="s">
        <v>133</v>
      </c>
      <c r="BM149" s="159" t="s">
        <v>182</v>
      </c>
    </row>
    <row r="150" spans="1:65" s="2" customFormat="1" ht="16.5" customHeight="1" x14ac:dyDescent="0.2">
      <c r="A150" s="29"/>
      <c r="B150" s="147"/>
      <c r="C150" s="148" t="s">
        <v>183</v>
      </c>
      <c r="D150" s="148" t="s">
        <v>129</v>
      </c>
      <c r="E150" s="149" t="s">
        <v>184</v>
      </c>
      <c r="F150" s="150" t="s">
        <v>185</v>
      </c>
      <c r="G150" s="151" t="s">
        <v>173</v>
      </c>
      <c r="H150" s="152">
        <v>91.47</v>
      </c>
      <c r="I150" s="153"/>
      <c r="J150" s="152">
        <f t="shared" si="10"/>
        <v>0</v>
      </c>
      <c r="K150" s="154"/>
      <c r="L150" s="30"/>
      <c r="M150" s="155" t="s">
        <v>1</v>
      </c>
      <c r="N150" s="156" t="s">
        <v>40</v>
      </c>
      <c r="O150" s="58"/>
      <c r="P150" s="157">
        <f t="shared" si="11"/>
        <v>0</v>
      </c>
      <c r="Q150" s="157">
        <v>6.9999999999999994E-5</v>
      </c>
      <c r="R150" s="157">
        <f t="shared" si="12"/>
        <v>6.4028999999999996E-3</v>
      </c>
      <c r="S150" s="157">
        <v>0</v>
      </c>
      <c r="T150" s="158">
        <f t="shared" si="13"/>
        <v>0</v>
      </c>
      <c r="U150" s="29"/>
      <c r="V150" s="29"/>
      <c r="W150" s="29"/>
      <c r="X150" s="29"/>
      <c r="Y150" s="29"/>
      <c r="Z150" s="29"/>
      <c r="AA150" s="29"/>
      <c r="AB150" s="29"/>
      <c r="AC150" s="29"/>
      <c r="AD150" s="29"/>
      <c r="AE150" s="29"/>
      <c r="AR150" s="159" t="s">
        <v>133</v>
      </c>
      <c r="AT150" s="159" t="s">
        <v>129</v>
      </c>
      <c r="AU150" s="159" t="s">
        <v>134</v>
      </c>
      <c r="AY150" s="14" t="s">
        <v>126</v>
      </c>
      <c r="BE150" s="160">
        <f t="shared" si="14"/>
        <v>0</v>
      </c>
      <c r="BF150" s="160">
        <f t="shared" si="15"/>
        <v>0</v>
      </c>
      <c r="BG150" s="160">
        <f t="shared" si="16"/>
        <v>0</v>
      </c>
      <c r="BH150" s="160">
        <f t="shared" si="17"/>
        <v>0</v>
      </c>
      <c r="BI150" s="160">
        <f t="shared" si="18"/>
        <v>0</v>
      </c>
      <c r="BJ150" s="14" t="s">
        <v>134</v>
      </c>
      <c r="BK150" s="161">
        <f t="shared" si="19"/>
        <v>0</v>
      </c>
      <c r="BL150" s="14" t="s">
        <v>133</v>
      </c>
      <c r="BM150" s="159" t="s">
        <v>186</v>
      </c>
    </row>
    <row r="151" spans="1:65" s="2" customFormat="1" ht="24.2" customHeight="1" x14ac:dyDescent="0.2">
      <c r="A151" s="29"/>
      <c r="B151" s="147"/>
      <c r="C151" s="148" t="s">
        <v>187</v>
      </c>
      <c r="D151" s="148" t="s">
        <v>129</v>
      </c>
      <c r="E151" s="149" t="s">
        <v>188</v>
      </c>
      <c r="F151" s="150" t="s">
        <v>189</v>
      </c>
      <c r="G151" s="151" t="s">
        <v>190</v>
      </c>
      <c r="H151" s="152">
        <v>101</v>
      </c>
      <c r="I151" s="153"/>
      <c r="J151" s="152">
        <f t="shared" si="10"/>
        <v>0</v>
      </c>
      <c r="K151" s="154"/>
      <c r="L151" s="30"/>
      <c r="M151" s="155" t="s">
        <v>1</v>
      </c>
      <c r="N151" s="156" t="s">
        <v>40</v>
      </c>
      <c r="O151" s="58"/>
      <c r="P151" s="157">
        <f t="shared" si="11"/>
        <v>0</v>
      </c>
      <c r="Q151" s="157">
        <v>1.4999999999999999E-4</v>
      </c>
      <c r="R151" s="157">
        <f t="shared" si="12"/>
        <v>1.5149999999999999E-2</v>
      </c>
      <c r="S151" s="157">
        <v>0</v>
      </c>
      <c r="T151" s="158">
        <f t="shared" si="13"/>
        <v>0</v>
      </c>
      <c r="U151" s="29"/>
      <c r="V151" s="29"/>
      <c r="W151" s="29"/>
      <c r="X151" s="29"/>
      <c r="Y151" s="29"/>
      <c r="Z151" s="29"/>
      <c r="AA151" s="29"/>
      <c r="AB151" s="29"/>
      <c r="AC151" s="29"/>
      <c r="AD151" s="29"/>
      <c r="AE151" s="29"/>
      <c r="AR151" s="159" t="s">
        <v>133</v>
      </c>
      <c r="AT151" s="159" t="s">
        <v>129</v>
      </c>
      <c r="AU151" s="159" t="s">
        <v>134</v>
      </c>
      <c r="AY151" s="14" t="s">
        <v>126</v>
      </c>
      <c r="BE151" s="160">
        <f t="shared" si="14"/>
        <v>0</v>
      </c>
      <c r="BF151" s="160">
        <f t="shared" si="15"/>
        <v>0</v>
      </c>
      <c r="BG151" s="160">
        <f t="shared" si="16"/>
        <v>0</v>
      </c>
      <c r="BH151" s="160">
        <f t="shared" si="17"/>
        <v>0</v>
      </c>
      <c r="BI151" s="160">
        <f t="shared" si="18"/>
        <v>0</v>
      </c>
      <c r="BJ151" s="14" t="s">
        <v>134</v>
      </c>
      <c r="BK151" s="161">
        <f t="shared" si="19"/>
        <v>0</v>
      </c>
      <c r="BL151" s="14" t="s">
        <v>133</v>
      </c>
      <c r="BM151" s="159" t="s">
        <v>191</v>
      </c>
    </row>
    <row r="152" spans="1:65" s="2" customFormat="1" ht="24.2" customHeight="1" x14ac:dyDescent="0.2">
      <c r="A152" s="29"/>
      <c r="B152" s="147"/>
      <c r="C152" s="148" t="s">
        <v>192</v>
      </c>
      <c r="D152" s="148" t="s">
        <v>129</v>
      </c>
      <c r="E152" s="149" t="s">
        <v>193</v>
      </c>
      <c r="F152" s="150" t="s">
        <v>194</v>
      </c>
      <c r="G152" s="151" t="s">
        <v>195</v>
      </c>
      <c r="H152" s="152">
        <v>82.900999999999996</v>
      </c>
      <c r="I152" s="153"/>
      <c r="J152" s="152">
        <f t="shared" si="10"/>
        <v>0</v>
      </c>
      <c r="K152" s="154"/>
      <c r="L152" s="30"/>
      <c r="M152" s="155" t="s">
        <v>1</v>
      </c>
      <c r="N152" s="156" t="s">
        <v>40</v>
      </c>
      <c r="O152" s="58"/>
      <c r="P152" s="157">
        <f t="shared" si="11"/>
        <v>0</v>
      </c>
      <c r="Q152" s="157">
        <v>0</v>
      </c>
      <c r="R152" s="157">
        <f t="shared" si="12"/>
        <v>0</v>
      </c>
      <c r="S152" s="157">
        <v>1.4</v>
      </c>
      <c r="T152" s="158">
        <f t="shared" si="13"/>
        <v>116.06139999999999</v>
      </c>
      <c r="U152" s="29"/>
      <c r="V152" s="29"/>
      <c r="W152" s="29"/>
      <c r="X152" s="29"/>
      <c r="Y152" s="29"/>
      <c r="Z152" s="29"/>
      <c r="AA152" s="29"/>
      <c r="AB152" s="29"/>
      <c r="AC152" s="29"/>
      <c r="AD152" s="29"/>
      <c r="AE152" s="29"/>
      <c r="AR152" s="159" t="s">
        <v>133</v>
      </c>
      <c r="AT152" s="159" t="s">
        <v>129</v>
      </c>
      <c r="AU152" s="159" t="s">
        <v>134</v>
      </c>
      <c r="AY152" s="14" t="s">
        <v>126</v>
      </c>
      <c r="BE152" s="160">
        <f t="shared" si="14"/>
        <v>0</v>
      </c>
      <c r="BF152" s="160">
        <f t="shared" si="15"/>
        <v>0</v>
      </c>
      <c r="BG152" s="160">
        <f t="shared" si="16"/>
        <v>0</v>
      </c>
      <c r="BH152" s="160">
        <f t="shared" si="17"/>
        <v>0</v>
      </c>
      <c r="BI152" s="160">
        <f t="shared" si="18"/>
        <v>0</v>
      </c>
      <c r="BJ152" s="14" t="s">
        <v>134</v>
      </c>
      <c r="BK152" s="161">
        <f t="shared" si="19"/>
        <v>0</v>
      </c>
      <c r="BL152" s="14" t="s">
        <v>133</v>
      </c>
      <c r="BM152" s="159" t="s">
        <v>196</v>
      </c>
    </row>
    <row r="153" spans="1:65" s="2" customFormat="1" ht="37.9" customHeight="1" x14ac:dyDescent="0.2">
      <c r="A153" s="29"/>
      <c r="B153" s="147"/>
      <c r="C153" s="148" t="s">
        <v>197</v>
      </c>
      <c r="D153" s="148" t="s">
        <v>129</v>
      </c>
      <c r="E153" s="149" t="s">
        <v>198</v>
      </c>
      <c r="F153" s="150" t="s">
        <v>199</v>
      </c>
      <c r="G153" s="151" t="s">
        <v>132</v>
      </c>
      <c r="H153" s="152">
        <v>312.83800000000002</v>
      </c>
      <c r="I153" s="153"/>
      <c r="J153" s="152">
        <f t="shared" si="10"/>
        <v>0</v>
      </c>
      <c r="K153" s="154"/>
      <c r="L153" s="30"/>
      <c r="M153" s="155" t="s">
        <v>1</v>
      </c>
      <c r="N153" s="156" t="s">
        <v>40</v>
      </c>
      <c r="O153" s="58"/>
      <c r="P153" s="157">
        <f t="shared" si="11"/>
        <v>0</v>
      </c>
      <c r="Q153" s="157">
        <v>0</v>
      </c>
      <c r="R153" s="157">
        <f t="shared" si="12"/>
        <v>0</v>
      </c>
      <c r="S153" s="157">
        <v>2.9000000000000001E-2</v>
      </c>
      <c r="T153" s="158">
        <f t="shared" si="13"/>
        <v>9.0723020000000005</v>
      </c>
      <c r="U153" s="29"/>
      <c r="V153" s="29"/>
      <c r="W153" s="29"/>
      <c r="X153" s="29"/>
      <c r="Y153" s="29"/>
      <c r="Z153" s="29"/>
      <c r="AA153" s="29"/>
      <c r="AB153" s="29"/>
      <c r="AC153" s="29"/>
      <c r="AD153" s="29"/>
      <c r="AE153" s="29"/>
      <c r="AR153" s="159" t="s">
        <v>133</v>
      </c>
      <c r="AT153" s="159" t="s">
        <v>129</v>
      </c>
      <c r="AU153" s="159" t="s">
        <v>134</v>
      </c>
      <c r="AY153" s="14" t="s">
        <v>126</v>
      </c>
      <c r="BE153" s="160">
        <f t="shared" si="14"/>
        <v>0</v>
      </c>
      <c r="BF153" s="160">
        <f t="shared" si="15"/>
        <v>0</v>
      </c>
      <c r="BG153" s="160">
        <f t="shared" si="16"/>
        <v>0</v>
      </c>
      <c r="BH153" s="160">
        <f t="shared" si="17"/>
        <v>0</v>
      </c>
      <c r="BI153" s="160">
        <f t="shared" si="18"/>
        <v>0</v>
      </c>
      <c r="BJ153" s="14" t="s">
        <v>134</v>
      </c>
      <c r="BK153" s="161">
        <f t="shared" si="19"/>
        <v>0</v>
      </c>
      <c r="BL153" s="14" t="s">
        <v>133</v>
      </c>
      <c r="BM153" s="159" t="s">
        <v>200</v>
      </c>
    </row>
    <row r="154" spans="1:65" s="2" customFormat="1" ht="37.9" customHeight="1" x14ac:dyDescent="0.2">
      <c r="A154" s="29"/>
      <c r="B154" s="147"/>
      <c r="C154" s="148" t="s">
        <v>201</v>
      </c>
      <c r="D154" s="148" t="s">
        <v>129</v>
      </c>
      <c r="E154" s="149" t="s">
        <v>202</v>
      </c>
      <c r="F154" s="150" t="s">
        <v>203</v>
      </c>
      <c r="G154" s="151" t="s">
        <v>132</v>
      </c>
      <c r="H154" s="152">
        <v>80.209000000000003</v>
      </c>
      <c r="I154" s="153"/>
      <c r="J154" s="152">
        <f t="shared" si="10"/>
        <v>0</v>
      </c>
      <c r="K154" s="154"/>
      <c r="L154" s="30"/>
      <c r="M154" s="155" t="s">
        <v>1</v>
      </c>
      <c r="N154" s="156" t="s">
        <v>40</v>
      </c>
      <c r="O154" s="58"/>
      <c r="P154" s="157">
        <f t="shared" si="11"/>
        <v>0</v>
      </c>
      <c r="Q154" s="157">
        <v>0</v>
      </c>
      <c r="R154" s="157">
        <f t="shared" si="12"/>
        <v>0</v>
      </c>
      <c r="S154" s="157">
        <v>1.8409999999999999E-2</v>
      </c>
      <c r="T154" s="158">
        <f t="shared" si="13"/>
        <v>1.4766476900000001</v>
      </c>
      <c r="U154" s="29"/>
      <c r="V154" s="29"/>
      <c r="W154" s="29"/>
      <c r="X154" s="29"/>
      <c r="Y154" s="29"/>
      <c r="Z154" s="29"/>
      <c r="AA154" s="29"/>
      <c r="AB154" s="29"/>
      <c r="AC154" s="29"/>
      <c r="AD154" s="29"/>
      <c r="AE154" s="29"/>
      <c r="AR154" s="159" t="s">
        <v>192</v>
      </c>
      <c r="AT154" s="159" t="s">
        <v>129</v>
      </c>
      <c r="AU154" s="159" t="s">
        <v>134</v>
      </c>
      <c r="AY154" s="14" t="s">
        <v>126</v>
      </c>
      <c r="BE154" s="160">
        <f t="shared" si="14"/>
        <v>0</v>
      </c>
      <c r="BF154" s="160">
        <f t="shared" si="15"/>
        <v>0</v>
      </c>
      <c r="BG154" s="160">
        <f t="shared" si="16"/>
        <v>0</v>
      </c>
      <c r="BH154" s="160">
        <f t="shared" si="17"/>
        <v>0</v>
      </c>
      <c r="BI154" s="160">
        <f t="shared" si="18"/>
        <v>0</v>
      </c>
      <c r="BJ154" s="14" t="s">
        <v>134</v>
      </c>
      <c r="BK154" s="161">
        <f t="shared" si="19"/>
        <v>0</v>
      </c>
      <c r="BL154" s="14" t="s">
        <v>192</v>
      </c>
      <c r="BM154" s="159" t="s">
        <v>204</v>
      </c>
    </row>
    <row r="155" spans="1:65" s="2" customFormat="1" ht="21.75" customHeight="1" x14ac:dyDescent="0.2">
      <c r="A155" s="29"/>
      <c r="B155" s="147"/>
      <c r="C155" s="148" t="s">
        <v>205</v>
      </c>
      <c r="D155" s="148" t="s">
        <v>129</v>
      </c>
      <c r="E155" s="149" t="s">
        <v>206</v>
      </c>
      <c r="F155" s="150" t="s">
        <v>207</v>
      </c>
      <c r="G155" s="151" t="s">
        <v>208</v>
      </c>
      <c r="H155" s="152">
        <v>138.095</v>
      </c>
      <c r="I155" s="153"/>
      <c r="J155" s="152">
        <f t="shared" si="10"/>
        <v>0</v>
      </c>
      <c r="K155" s="154"/>
      <c r="L155" s="30"/>
      <c r="M155" s="155" t="s">
        <v>1</v>
      </c>
      <c r="N155" s="156" t="s">
        <v>40</v>
      </c>
      <c r="O155" s="58"/>
      <c r="P155" s="157">
        <f t="shared" si="11"/>
        <v>0</v>
      </c>
      <c r="Q155" s="157">
        <v>0</v>
      </c>
      <c r="R155" s="157">
        <f t="shared" si="12"/>
        <v>0</v>
      </c>
      <c r="S155" s="157">
        <v>0</v>
      </c>
      <c r="T155" s="158">
        <f t="shared" si="13"/>
        <v>0</v>
      </c>
      <c r="U155" s="29"/>
      <c r="V155" s="29"/>
      <c r="W155" s="29"/>
      <c r="X155" s="29"/>
      <c r="Y155" s="29"/>
      <c r="Z155" s="29"/>
      <c r="AA155" s="29"/>
      <c r="AB155" s="29"/>
      <c r="AC155" s="29"/>
      <c r="AD155" s="29"/>
      <c r="AE155" s="29"/>
      <c r="AR155" s="159" t="s">
        <v>133</v>
      </c>
      <c r="AT155" s="159" t="s">
        <v>129</v>
      </c>
      <c r="AU155" s="159" t="s">
        <v>134</v>
      </c>
      <c r="AY155" s="14" t="s">
        <v>126</v>
      </c>
      <c r="BE155" s="160">
        <f t="shared" si="14"/>
        <v>0</v>
      </c>
      <c r="BF155" s="160">
        <f t="shared" si="15"/>
        <v>0</v>
      </c>
      <c r="BG155" s="160">
        <f t="shared" si="16"/>
        <v>0</v>
      </c>
      <c r="BH155" s="160">
        <f t="shared" si="17"/>
        <v>0</v>
      </c>
      <c r="BI155" s="160">
        <f t="shared" si="18"/>
        <v>0</v>
      </c>
      <c r="BJ155" s="14" t="s">
        <v>134</v>
      </c>
      <c r="BK155" s="161">
        <f t="shared" si="19"/>
        <v>0</v>
      </c>
      <c r="BL155" s="14" t="s">
        <v>133</v>
      </c>
      <c r="BM155" s="159" t="s">
        <v>209</v>
      </c>
    </row>
    <row r="156" spans="1:65" s="2" customFormat="1" ht="24.2" customHeight="1" x14ac:dyDescent="0.2">
      <c r="A156" s="29"/>
      <c r="B156" s="147"/>
      <c r="C156" s="148" t="s">
        <v>7</v>
      </c>
      <c r="D156" s="148" t="s">
        <v>129</v>
      </c>
      <c r="E156" s="149" t="s">
        <v>210</v>
      </c>
      <c r="F156" s="150" t="s">
        <v>211</v>
      </c>
      <c r="G156" s="151" t="s">
        <v>208</v>
      </c>
      <c r="H156" s="152">
        <v>690.47500000000002</v>
      </c>
      <c r="I156" s="153"/>
      <c r="J156" s="152">
        <f t="shared" si="10"/>
        <v>0</v>
      </c>
      <c r="K156" s="154"/>
      <c r="L156" s="30"/>
      <c r="M156" s="155" t="s">
        <v>1</v>
      </c>
      <c r="N156" s="156" t="s">
        <v>40</v>
      </c>
      <c r="O156" s="58"/>
      <c r="P156" s="157">
        <f t="shared" si="11"/>
        <v>0</v>
      </c>
      <c r="Q156" s="157">
        <v>0</v>
      </c>
      <c r="R156" s="157">
        <f t="shared" si="12"/>
        <v>0</v>
      </c>
      <c r="S156" s="157">
        <v>0</v>
      </c>
      <c r="T156" s="158">
        <f t="shared" si="13"/>
        <v>0</v>
      </c>
      <c r="U156" s="29"/>
      <c r="V156" s="29"/>
      <c r="W156" s="29"/>
      <c r="X156" s="29"/>
      <c r="Y156" s="29"/>
      <c r="Z156" s="29"/>
      <c r="AA156" s="29"/>
      <c r="AB156" s="29"/>
      <c r="AC156" s="29"/>
      <c r="AD156" s="29"/>
      <c r="AE156" s="29"/>
      <c r="AR156" s="159" t="s">
        <v>133</v>
      </c>
      <c r="AT156" s="159" t="s">
        <v>129</v>
      </c>
      <c r="AU156" s="159" t="s">
        <v>134</v>
      </c>
      <c r="AY156" s="14" t="s">
        <v>126</v>
      </c>
      <c r="BE156" s="160">
        <f t="shared" si="14"/>
        <v>0</v>
      </c>
      <c r="BF156" s="160">
        <f t="shared" si="15"/>
        <v>0</v>
      </c>
      <c r="BG156" s="160">
        <f t="shared" si="16"/>
        <v>0</v>
      </c>
      <c r="BH156" s="160">
        <f t="shared" si="17"/>
        <v>0</v>
      </c>
      <c r="BI156" s="160">
        <f t="shared" si="18"/>
        <v>0</v>
      </c>
      <c r="BJ156" s="14" t="s">
        <v>134</v>
      </c>
      <c r="BK156" s="161">
        <f t="shared" si="19"/>
        <v>0</v>
      </c>
      <c r="BL156" s="14" t="s">
        <v>133</v>
      </c>
      <c r="BM156" s="159" t="s">
        <v>212</v>
      </c>
    </row>
    <row r="157" spans="1:65" s="2" customFormat="1" ht="24.2" customHeight="1" x14ac:dyDescent="0.2">
      <c r="A157" s="29"/>
      <c r="B157" s="147"/>
      <c r="C157" s="148" t="s">
        <v>213</v>
      </c>
      <c r="D157" s="148" t="s">
        <v>129</v>
      </c>
      <c r="E157" s="149" t="s">
        <v>214</v>
      </c>
      <c r="F157" s="150" t="s">
        <v>215</v>
      </c>
      <c r="G157" s="151" t="s">
        <v>208</v>
      </c>
      <c r="H157" s="152">
        <v>126.61</v>
      </c>
      <c r="I157" s="153"/>
      <c r="J157" s="152">
        <f t="shared" si="10"/>
        <v>0</v>
      </c>
      <c r="K157" s="154"/>
      <c r="L157" s="30"/>
      <c r="M157" s="155" t="s">
        <v>1</v>
      </c>
      <c r="N157" s="156" t="s">
        <v>40</v>
      </c>
      <c r="O157" s="58"/>
      <c r="P157" s="157">
        <f t="shared" si="11"/>
        <v>0</v>
      </c>
      <c r="Q157" s="157">
        <v>0</v>
      </c>
      <c r="R157" s="157">
        <f t="shared" si="12"/>
        <v>0</v>
      </c>
      <c r="S157" s="157">
        <v>0</v>
      </c>
      <c r="T157" s="158">
        <f t="shared" si="13"/>
        <v>0</v>
      </c>
      <c r="U157" s="29"/>
      <c r="V157" s="29"/>
      <c r="W157" s="29"/>
      <c r="X157" s="29"/>
      <c r="Y157" s="29"/>
      <c r="Z157" s="29"/>
      <c r="AA157" s="29"/>
      <c r="AB157" s="29"/>
      <c r="AC157" s="29"/>
      <c r="AD157" s="29"/>
      <c r="AE157" s="29"/>
      <c r="AR157" s="159" t="s">
        <v>133</v>
      </c>
      <c r="AT157" s="159" t="s">
        <v>129</v>
      </c>
      <c r="AU157" s="159" t="s">
        <v>134</v>
      </c>
      <c r="AY157" s="14" t="s">
        <v>126</v>
      </c>
      <c r="BE157" s="160">
        <f t="shared" si="14"/>
        <v>0</v>
      </c>
      <c r="BF157" s="160">
        <f t="shared" si="15"/>
        <v>0</v>
      </c>
      <c r="BG157" s="160">
        <f t="shared" si="16"/>
        <v>0</v>
      </c>
      <c r="BH157" s="160">
        <f t="shared" si="17"/>
        <v>0</v>
      </c>
      <c r="BI157" s="160">
        <f t="shared" si="18"/>
        <v>0</v>
      </c>
      <c r="BJ157" s="14" t="s">
        <v>134</v>
      </c>
      <c r="BK157" s="161">
        <f t="shared" si="19"/>
        <v>0</v>
      </c>
      <c r="BL157" s="14" t="s">
        <v>133</v>
      </c>
      <c r="BM157" s="159" t="s">
        <v>216</v>
      </c>
    </row>
    <row r="158" spans="1:65" s="2" customFormat="1" ht="24.2" customHeight="1" x14ac:dyDescent="0.2">
      <c r="A158" s="29"/>
      <c r="B158" s="147"/>
      <c r="C158" s="148" t="s">
        <v>217</v>
      </c>
      <c r="D158" s="148" t="s">
        <v>129</v>
      </c>
      <c r="E158" s="149" t="s">
        <v>218</v>
      </c>
      <c r="F158" s="150" t="s">
        <v>219</v>
      </c>
      <c r="G158" s="151" t="s">
        <v>208</v>
      </c>
      <c r="H158" s="152">
        <v>5.694</v>
      </c>
      <c r="I158" s="153"/>
      <c r="J158" s="152">
        <f t="shared" si="10"/>
        <v>0</v>
      </c>
      <c r="K158" s="154"/>
      <c r="L158" s="30"/>
      <c r="M158" s="155" t="s">
        <v>1</v>
      </c>
      <c r="N158" s="156" t="s">
        <v>40</v>
      </c>
      <c r="O158" s="58"/>
      <c r="P158" s="157">
        <f t="shared" si="11"/>
        <v>0</v>
      </c>
      <c r="Q158" s="157">
        <v>0</v>
      </c>
      <c r="R158" s="157">
        <f t="shared" si="12"/>
        <v>0</v>
      </c>
      <c r="S158" s="157">
        <v>0</v>
      </c>
      <c r="T158" s="158">
        <f t="shared" si="13"/>
        <v>0</v>
      </c>
      <c r="U158" s="29"/>
      <c r="V158" s="29"/>
      <c r="W158" s="29"/>
      <c r="X158" s="29"/>
      <c r="Y158" s="29"/>
      <c r="Z158" s="29"/>
      <c r="AA158" s="29"/>
      <c r="AB158" s="29"/>
      <c r="AC158" s="29"/>
      <c r="AD158" s="29"/>
      <c r="AE158" s="29"/>
      <c r="AR158" s="159" t="s">
        <v>133</v>
      </c>
      <c r="AT158" s="159" t="s">
        <v>129</v>
      </c>
      <c r="AU158" s="159" t="s">
        <v>134</v>
      </c>
      <c r="AY158" s="14" t="s">
        <v>126</v>
      </c>
      <c r="BE158" s="160">
        <f t="shared" si="14"/>
        <v>0</v>
      </c>
      <c r="BF158" s="160">
        <f t="shared" si="15"/>
        <v>0</v>
      </c>
      <c r="BG158" s="160">
        <f t="shared" si="16"/>
        <v>0</v>
      </c>
      <c r="BH158" s="160">
        <f t="shared" si="17"/>
        <v>0</v>
      </c>
      <c r="BI158" s="160">
        <f t="shared" si="18"/>
        <v>0</v>
      </c>
      <c r="BJ158" s="14" t="s">
        <v>134</v>
      </c>
      <c r="BK158" s="161">
        <f t="shared" si="19"/>
        <v>0</v>
      </c>
      <c r="BL158" s="14" t="s">
        <v>133</v>
      </c>
      <c r="BM158" s="159" t="s">
        <v>220</v>
      </c>
    </row>
    <row r="159" spans="1:65" s="2" customFormat="1" ht="24.2" customHeight="1" x14ac:dyDescent="0.2">
      <c r="A159" s="29"/>
      <c r="B159" s="147"/>
      <c r="C159" s="148" t="s">
        <v>221</v>
      </c>
      <c r="D159" s="148" t="s">
        <v>129</v>
      </c>
      <c r="E159" s="149" t="s">
        <v>222</v>
      </c>
      <c r="F159" s="150" t="s">
        <v>223</v>
      </c>
      <c r="G159" s="151" t="s">
        <v>208</v>
      </c>
      <c r="H159" s="152">
        <v>6.226</v>
      </c>
      <c r="I159" s="153"/>
      <c r="J159" s="152">
        <f t="shared" si="10"/>
        <v>0</v>
      </c>
      <c r="K159" s="154"/>
      <c r="L159" s="30"/>
      <c r="M159" s="155" t="s">
        <v>1</v>
      </c>
      <c r="N159" s="156" t="s">
        <v>40</v>
      </c>
      <c r="O159" s="58"/>
      <c r="P159" s="157">
        <f t="shared" si="11"/>
        <v>0</v>
      </c>
      <c r="Q159" s="157">
        <v>0</v>
      </c>
      <c r="R159" s="157">
        <f t="shared" si="12"/>
        <v>0</v>
      </c>
      <c r="S159" s="157">
        <v>0</v>
      </c>
      <c r="T159" s="158">
        <f t="shared" si="13"/>
        <v>0</v>
      </c>
      <c r="U159" s="29"/>
      <c r="V159" s="29"/>
      <c r="W159" s="29"/>
      <c r="X159" s="29"/>
      <c r="Y159" s="29"/>
      <c r="Z159" s="29"/>
      <c r="AA159" s="29"/>
      <c r="AB159" s="29"/>
      <c r="AC159" s="29"/>
      <c r="AD159" s="29"/>
      <c r="AE159" s="29"/>
      <c r="AR159" s="159" t="s">
        <v>133</v>
      </c>
      <c r="AT159" s="159" t="s">
        <v>129</v>
      </c>
      <c r="AU159" s="159" t="s">
        <v>134</v>
      </c>
      <c r="AY159" s="14" t="s">
        <v>126</v>
      </c>
      <c r="BE159" s="160">
        <f t="shared" si="14"/>
        <v>0</v>
      </c>
      <c r="BF159" s="160">
        <f t="shared" si="15"/>
        <v>0</v>
      </c>
      <c r="BG159" s="160">
        <f t="shared" si="16"/>
        <v>0</v>
      </c>
      <c r="BH159" s="160">
        <f t="shared" si="17"/>
        <v>0</v>
      </c>
      <c r="BI159" s="160">
        <f t="shared" si="18"/>
        <v>0</v>
      </c>
      <c r="BJ159" s="14" t="s">
        <v>134</v>
      </c>
      <c r="BK159" s="161">
        <f t="shared" si="19"/>
        <v>0</v>
      </c>
      <c r="BL159" s="14" t="s">
        <v>133</v>
      </c>
      <c r="BM159" s="159" t="s">
        <v>224</v>
      </c>
    </row>
    <row r="160" spans="1:65" s="12" customFormat="1" ht="22.9" customHeight="1" x14ac:dyDescent="0.2">
      <c r="B160" s="134"/>
      <c r="D160" s="135" t="s">
        <v>73</v>
      </c>
      <c r="E160" s="145" t="s">
        <v>225</v>
      </c>
      <c r="F160" s="145" t="s">
        <v>226</v>
      </c>
      <c r="I160" s="137"/>
      <c r="J160" s="146">
        <f>BK160</f>
        <v>0</v>
      </c>
      <c r="L160" s="134"/>
      <c r="M160" s="139"/>
      <c r="N160" s="140"/>
      <c r="O160" s="140"/>
      <c r="P160" s="141">
        <f>P161</f>
        <v>0</v>
      </c>
      <c r="Q160" s="140"/>
      <c r="R160" s="141">
        <f>R161</f>
        <v>0</v>
      </c>
      <c r="S160" s="140"/>
      <c r="T160" s="142">
        <f>T161</f>
        <v>0</v>
      </c>
      <c r="AR160" s="135" t="s">
        <v>82</v>
      </c>
      <c r="AT160" s="143" t="s">
        <v>73</v>
      </c>
      <c r="AU160" s="143" t="s">
        <v>82</v>
      </c>
      <c r="AY160" s="135" t="s">
        <v>126</v>
      </c>
      <c r="BK160" s="144">
        <f>BK161</f>
        <v>0</v>
      </c>
    </row>
    <row r="161" spans="1:65" s="2" customFormat="1" ht="24.2" customHeight="1" x14ac:dyDescent="0.2">
      <c r="A161" s="29"/>
      <c r="B161" s="147"/>
      <c r="C161" s="148" t="s">
        <v>227</v>
      </c>
      <c r="D161" s="148" t="s">
        <v>129</v>
      </c>
      <c r="E161" s="149" t="s">
        <v>228</v>
      </c>
      <c r="F161" s="150" t="s">
        <v>229</v>
      </c>
      <c r="G161" s="151" t="s">
        <v>208</v>
      </c>
      <c r="H161" s="152">
        <v>34.674999999999997</v>
      </c>
      <c r="I161" s="153"/>
      <c r="J161" s="152">
        <f>ROUND(I161*H161,3)</f>
        <v>0</v>
      </c>
      <c r="K161" s="154"/>
      <c r="L161" s="30"/>
      <c r="M161" s="155" t="s">
        <v>1</v>
      </c>
      <c r="N161" s="156" t="s">
        <v>40</v>
      </c>
      <c r="O161" s="58"/>
      <c r="P161" s="157">
        <f>O161*H161</f>
        <v>0</v>
      </c>
      <c r="Q161" s="157">
        <v>0</v>
      </c>
      <c r="R161" s="157">
        <f>Q161*H161</f>
        <v>0</v>
      </c>
      <c r="S161" s="157">
        <v>0</v>
      </c>
      <c r="T161" s="158">
        <f>S161*H161</f>
        <v>0</v>
      </c>
      <c r="U161" s="29"/>
      <c r="V161" s="29"/>
      <c r="W161" s="29"/>
      <c r="X161" s="29"/>
      <c r="Y161" s="29"/>
      <c r="Z161" s="29"/>
      <c r="AA161" s="29"/>
      <c r="AB161" s="29"/>
      <c r="AC161" s="29"/>
      <c r="AD161" s="29"/>
      <c r="AE161" s="29"/>
      <c r="AR161" s="159" t="s">
        <v>133</v>
      </c>
      <c r="AT161" s="159" t="s">
        <v>129</v>
      </c>
      <c r="AU161" s="159" t="s">
        <v>134</v>
      </c>
      <c r="AY161" s="14" t="s">
        <v>126</v>
      </c>
      <c r="BE161" s="160">
        <f>IF(N161="základná",J161,0)</f>
        <v>0</v>
      </c>
      <c r="BF161" s="160">
        <f>IF(N161="znížená",J161,0)</f>
        <v>0</v>
      </c>
      <c r="BG161" s="160">
        <f>IF(N161="zákl. prenesená",J161,0)</f>
        <v>0</v>
      </c>
      <c r="BH161" s="160">
        <f>IF(N161="zníž. prenesená",J161,0)</f>
        <v>0</v>
      </c>
      <c r="BI161" s="160">
        <f>IF(N161="nulová",J161,0)</f>
        <v>0</v>
      </c>
      <c r="BJ161" s="14" t="s">
        <v>134</v>
      </c>
      <c r="BK161" s="161">
        <f>ROUND(I161*H161,3)</f>
        <v>0</v>
      </c>
      <c r="BL161" s="14" t="s">
        <v>133</v>
      </c>
      <c r="BM161" s="159" t="s">
        <v>230</v>
      </c>
    </row>
    <row r="162" spans="1:65" s="12" customFormat="1" ht="25.9" customHeight="1" x14ac:dyDescent="0.2">
      <c r="B162" s="134"/>
      <c r="D162" s="135" t="s">
        <v>73</v>
      </c>
      <c r="E162" s="136" t="s">
        <v>231</v>
      </c>
      <c r="F162" s="136" t="s">
        <v>232</v>
      </c>
      <c r="I162" s="137"/>
      <c r="J162" s="138">
        <f>BK162</f>
        <v>0</v>
      </c>
      <c r="L162" s="134"/>
      <c r="M162" s="139"/>
      <c r="N162" s="140"/>
      <c r="O162" s="140"/>
      <c r="P162" s="141">
        <f>P163+P181+P185+P192+P203+P213+P226+P228</f>
        <v>0</v>
      </c>
      <c r="Q162" s="140"/>
      <c r="R162" s="141">
        <f>R163+R181+R185+R192+R203+R213+R226+R228</f>
        <v>27.349722759999999</v>
      </c>
      <c r="S162" s="140"/>
      <c r="T162" s="142">
        <f>T163+T181+T185+T192+T203+T213+T226+T228</f>
        <v>11.484811439999998</v>
      </c>
      <c r="AR162" s="135" t="s">
        <v>134</v>
      </c>
      <c r="AT162" s="143" t="s">
        <v>73</v>
      </c>
      <c r="AU162" s="143" t="s">
        <v>74</v>
      </c>
      <c r="AY162" s="135" t="s">
        <v>126</v>
      </c>
      <c r="BK162" s="144">
        <f>BK163+BK181+BK185+BK192+BK203+BK213+BK226+BK228</f>
        <v>0</v>
      </c>
    </row>
    <row r="163" spans="1:65" s="12" customFormat="1" ht="22.9" customHeight="1" x14ac:dyDescent="0.2">
      <c r="B163" s="134"/>
      <c r="D163" s="135" t="s">
        <v>73</v>
      </c>
      <c r="E163" s="145" t="s">
        <v>233</v>
      </c>
      <c r="F163" s="145" t="s">
        <v>234</v>
      </c>
      <c r="I163" s="137"/>
      <c r="J163" s="146">
        <f>BK163</f>
        <v>0</v>
      </c>
      <c r="L163" s="134"/>
      <c r="M163" s="139"/>
      <c r="N163" s="140"/>
      <c r="O163" s="140"/>
      <c r="P163" s="141">
        <f>SUM(P164:P180)</f>
        <v>0</v>
      </c>
      <c r="Q163" s="140"/>
      <c r="R163" s="141">
        <f>SUM(R164:R180)</f>
        <v>1.74735</v>
      </c>
      <c r="S163" s="140"/>
      <c r="T163" s="142">
        <f>SUM(T164:T180)</f>
        <v>0</v>
      </c>
      <c r="AR163" s="135" t="s">
        <v>82</v>
      </c>
      <c r="AT163" s="143" t="s">
        <v>73</v>
      </c>
      <c r="AU163" s="143" t="s">
        <v>82</v>
      </c>
      <c r="AY163" s="135" t="s">
        <v>126</v>
      </c>
      <c r="BK163" s="144">
        <f>SUM(BK164:BK180)</f>
        <v>0</v>
      </c>
    </row>
    <row r="164" spans="1:65" s="2" customFormat="1" ht="33" customHeight="1" x14ac:dyDescent="0.2">
      <c r="A164" s="29"/>
      <c r="B164" s="147"/>
      <c r="C164" s="148" t="s">
        <v>235</v>
      </c>
      <c r="D164" s="148" t="s">
        <v>129</v>
      </c>
      <c r="E164" s="149" t="s">
        <v>236</v>
      </c>
      <c r="F164" s="150" t="s">
        <v>237</v>
      </c>
      <c r="G164" s="151" t="s">
        <v>190</v>
      </c>
      <c r="H164" s="152">
        <v>12</v>
      </c>
      <c r="I164" s="153"/>
      <c r="J164" s="152">
        <f t="shared" ref="J164:J180" si="20">ROUND(I164*H164,3)</f>
        <v>0</v>
      </c>
      <c r="K164" s="154"/>
      <c r="L164" s="30"/>
      <c r="M164" s="155" t="s">
        <v>1</v>
      </c>
      <c r="N164" s="156" t="s">
        <v>40</v>
      </c>
      <c r="O164" s="58"/>
      <c r="P164" s="157">
        <f t="shared" ref="P164:P180" si="21">O164*H164</f>
        <v>0</v>
      </c>
      <c r="Q164" s="157">
        <v>2.0000000000000002E-5</v>
      </c>
      <c r="R164" s="157">
        <f t="shared" ref="R164:R180" si="22">Q164*H164</f>
        <v>2.4000000000000003E-4</v>
      </c>
      <c r="S164" s="157">
        <v>0</v>
      </c>
      <c r="T164" s="158">
        <f t="shared" ref="T164:T180" si="23">S164*H164</f>
        <v>0</v>
      </c>
      <c r="U164" s="29"/>
      <c r="V164" s="29"/>
      <c r="W164" s="29"/>
      <c r="X164" s="29"/>
      <c r="Y164" s="29"/>
      <c r="Z164" s="29"/>
      <c r="AA164" s="29"/>
      <c r="AB164" s="29"/>
      <c r="AC164" s="29"/>
      <c r="AD164" s="29"/>
      <c r="AE164" s="29"/>
      <c r="AR164" s="159" t="s">
        <v>133</v>
      </c>
      <c r="AT164" s="159" t="s">
        <v>129</v>
      </c>
      <c r="AU164" s="159" t="s">
        <v>134</v>
      </c>
      <c r="AY164" s="14" t="s">
        <v>126</v>
      </c>
      <c r="BE164" s="160">
        <f t="shared" ref="BE164:BE180" si="24">IF(N164="základná",J164,0)</f>
        <v>0</v>
      </c>
      <c r="BF164" s="160">
        <f t="shared" ref="BF164:BF180" si="25">IF(N164="znížená",J164,0)</f>
        <v>0</v>
      </c>
      <c r="BG164" s="160">
        <f t="shared" ref="BG164:BG180" si="26">IF(N164="zákl. prenesená",J164,0)</f>
        <v>0</v>
      </c>
      <c r="BH164" s="160">
        <f t="shared" ref="BH164:BH180" si="27">IF(N164="zníž. prenesená",J164,0)</f>
        <v>0</v>
      </c>
      <c r="BI164" s="160">
        <f t="shared" ref="BI164:BI180" si="28">IF(N164="nulová",J164,0)</f>
        <v>0</v>
      </c>
      <c r="BJ164" s="14" t="s">
        <v>134</v>
      </c>
      <c r="BK164" s="161">
        <f t="shared" ref="BK164:BK180" si="29">ROUND(I164*H164,3)</f>
        <v>0</v>
      </c>
      <c r="BL164" s="14" t="s">
        <v>133</v>
      </c>
      <c r="BM164" s="159" t="s">
        <v>238</v>
      </c>
    </row>
    <row r="165" spans="1:65" s="2" customFormat="1" ht="33" customHeight="1" x14ac:dyDescent="0.2">
      <c r="A165" s="29"/>
      <c r="B165" s="147"/>
      <c r="C165" s="162" t="s">
        <v>239</v>
      </c>
      <c r="D165" s="162" t="s">
        <v>240</v>
      </c>
      <c r="E165" s="163" t="s">
        <v>241</v>
      </c>
      <c r="F165" s="164" t="s">
        <v>242</v>
      </c>
      <c r="G165" s="165" t="s">
        <v>190</v>
      </c>
      <c r="H165" s="166">
        <v>3</v>
      </c>
      <c r="I165" s="167"/>
      <c r="J165" s="166">
        <f t="shared" si="20"/>
        <v>0</v>
      </c>
      <c r="K165" s="168"/>
      <c r="L165" s="169"/>
      <c r="M165" s="170" t="s">
        <v>1</v>
      </c>
      <c r="N165" s="171" t="s">
        <v>40</v>
      </c>
      <c r="O165" s="58"/>
      <c r="P165" s="157">
        <f t="shared" si="21"/>
        <v>0</v>
      </c>
      <c r="Q165" s="157">
        <v>4.7300000000000002E-2</v>
      </c>
      <c r="R165" s="157">
        <f t="shared" si="22"/>
        <v>0.1419</v>
      </c>
      <c r="S165" s="157">
        <v>0</v>
      </c>
      <c r="T165" s="158">
        <f t="shared" si="23"/>
        <v>0</v>
      </c>
      <c r="U165" s="29"/>
      <c r="V165" s="29"/>
      <c r="W165" s="29"/>
      <c r="X165" s="29"/>
      <c r="Y165" s="29"/>
      <c r="Z165" s="29"/>
      <c r="AA165" s="29"/>
      <c r="AB165" s="29"/>
      <c r="AC165" s="29"/>
      <c r="AD165" s="29"/>
      <c r="AE165" s="29"/>
      <c r="AR165" s="159" t="s">
        <v>159</v>
      </c>
      <c r="AT165" s="159" t="s">
        <v>240</v>
      </c>
      <c r="AU165" s="159" t="s">
        <v>134</v>
      </c>
      <c r="AY165" s="14" t="s">
        <v>126</v>
      </c>
      <c r="BE165" s="160">
        <f t="shared" si="24"/>
        <v>0</v>
      </c>
      <c r="BF165" s="160">
        <f t="shared" si="25"/>
        <v>0</v>
      </c>
      <c r="BG165" s="160">
        <f t="shared" si="26"/>
        <v>0</v>
      </c>
      <c r="BH165" s="160">
        <f t="shared" si="27"/>
        <v>0</v>
      </c>
      <c r="BI165" s="160">
        <f t="shared" si="28"/>
        <v>0</v>
      </c>
      <c r="BJ165" s="14" t="s">
        <v>134</v>
      </c>
      <c r="BK165" s="161">
        <f t="shared" si="29"/>
        <v>0</v>
      </c>
      <c r="BL165" s="14" t="s">
        <v>133</v>
      </c>
      <c r="BM165" s="159" t="s">
        <v>243</v>
      </c>
    </row>
    <row r="166" spans="1:65" s="2" customFormat="1" ht="33" customHeight="1" x14ac:dyDescent="0.2">
      <c r="A166" s="29"/>
      <c r="B166" s="147"/>
      <c r="C166" s="162" t="s">
        <v>244</v>
      </c>
      <c r="D166" s="162" t="s">
        <v>240</v>
      </c>
      <c r="E166" s="163" t="s">
        <v>245</v>
      </c>
      <c r="F166" s="164" t="s">
        <v>246</v>
      </c>
      <c r="G166" s="165" t="s">
        <v>190</v>
      </c>
      <c r="H166" s="166">
        <v>9</v>
      </c>
      <c r="I166" s="167"/>
      <c r="J166" s="166">
        <f t="shared" si="20"/>
        <v>0</v>
      </c>
      <c r="K166" s="168"/>
      <c r="L166" s="169"/>
      <c r="M166" s="170" t="s">
        <v>1</v>
      </c>
      <c r="N166" s="171" t="s">
        <v>40</v>
      </c>
      <c r="O166" s="58"/>
      <c r="P166" s="157">
        <f t="shared" si="21"/>
        <v>0</v>
      </c>
      <c r="Q166" s="157">
        <v>3.7839999999999999E-2</v>
      </c>
      <c r="R166" s="157">
        <f t="shared" si="22"/>
        <v>0.34055999999999997</v>
      </c>
      <c r="S166" s="157">
        <v>0</v>
      </c>
      <c r="T166" s="158">
        <f t="shared" si="23"/>
        <v>0</v>
      </c>
      <c r="U166" s="29"/>
      <c r="V166" s="29"/>
      <c r="W166" s="29"/>
      <c r="X166" s="29"/>
      <c r="Y166" s="29"/>
      <c r="Z166" s="29"/>
      <c r="AA166" s="29"/>
      <c r="AB166" s="29"/>
      <c r="AC166" s="29"/>
      <c r="AD166" s="29"/>
      <c r="AE166" s="29"/>
      <c r="AR166" s="159" t="s">
        <v>159</v>
      </c>
      <c r="AT166" s="159" t="s">
        <v>240</v>
      </c>
      <c r="AU166" s="159" t="s">
        <v>134</v>
      </c>
      <c r="AY166" s="14" t="s">
        <v>126</v>
      </c>
      <c r="BE166" s="160">
        <f t="shared" si="24"/>
        <v>0</v>
      </c>
      <c r="BF166" s="160">
        <f t="shared" si="25"/>
        <v>0</v>
      </c>
      <c r="BG166" s="160">
        <f t="shared" si="26"/>
        <v>0</v>
      </c>
      <c r="BH166" s="160">
        <f t="shared" si="27"/>
        <v>0</v>
      </c>
      <c r="BI166" s="160">
        <f t="shared" si="28"/>
        <v>0</v>
      </c>
      <c r="BJ166" s="14" t="s">
        <v>134</v>
      </c>
      <c r="BK166" s="161">
        <f t="shared" si="29"/>
        <v>0</v>
      </c>
      <c r="BL166" s="14" t="s">
        <v>133</v>
      </c>
      <c r="BM166" s="159" t="s">
        <v>247</v>
      </c>
    </row>
    <row r="167" spans="1:65" s="2" customFormat="1" ht="33" customHeight="1" x14ac:dyDescent="0.2">
      <c r="A167" s="29"/>
      <c r="B167" s="147"/>
      <c r="C167" s="148" t="s">
        <v>248</v>
      </c>
      <c r="D167" s="148" t="s">
        <v>129</v>
      </c>
      <c r="E167" s="149" t="s">
        <v>249</v>
      </c>
      <c r="F167" s="150" t="s">
        <v>250</v>
      </c>
      <c r="G167" s="151" t="s">
        <v>190</v>
      </c>
      <c r="H167" s="152">
        <v>4</v>
      </c>
      <c r="I167" s="153"/>
      <c r="J167" s="152">
        <f t="shared" si="20"/>
        <v>0</v>
      </c>
      <c r="K167" s="154"/>
      <c r="L167" s="30"/>
      <c r="M167" s="155" t="s">
        <v>1</v>
      </c>
      <c r="N167" s="156" t="s">
        <v>40</v>
      </c>
      <c r="O167" s="58"/>
      <c r="P167" s="157">
        <f t="shared" si="21"/>
        <v>0</v>
      </c>
      <c r="Q167" s="157">
        <v>2.0000000000000002E-5</v>
      </c>
      <c r="R167" s="157">
        <f t="shared" si="22"/>
        <v>8.0000000000000007E-5</v>
      </c>
      <c r="S167" s="157">
        <v>0</v>
      </c>
      <c r="T167" s="158">
        <f t="shared" si="23"/>
        <v>0</v>
      </c>
      <c r="U167" s="29"/>
      <c r="V167" s="29"/>
      <c r="W167" s="29"/>
      <c r="X167" s="29"/>
      <c r="Y167" s="29"/>
      <c r="Z167" s="29"/>
      <c r="AA167" s="29"/>
      <c r="AB167" s="29"/>
      <c r="AC167" s="29"/>
      <c r="AD167" s="29"/>
      <c r="AE167" s="29"/>
      <c r="AR167" s="159" t="s">
        <v>133</v>
      </c>
      <c r="AT167" s="159" t="s">
        <v>129</v>
      </c>
      <c r="AU167" s="159" t="s">
        <v>134</v>
      </c>
      <c r="AY167" s="14" t="s">
        <v>126</v>
      </c>
      <c r="BE167" s="160">
        <f t="shared" si="24"/>
        <v>0</v>
      </c>
      <c r="BF167" s="160">
        <f t="shared" si="25"/>
        <v>0</v>
      </c>
      <c r="BG167" s="160">
        <f t="shared" si="26"/>
        <v>0</v>
      </c>
      <c r="BH167" s="160">
        <f t="shared" si="27"/>
        <v>0</v>
      </c>
      <c r="BI167" s="160">
        <f t="shared" si="28"/>
        <v>0</v>
      </c>
      <c r="BJ167" s="14" t="s">
        <v>134</v>
      </c>
      <c r="BK167" s="161">
        <f t="shared" si="29"/>
        <v>0</v>
      </c>
      <c r="BL167" s="14" t="s">
        <v>133</v>
      </c>
      <c r="BM167" s="159" t="s">
        <v>251</v>
      </c>
    </row>
    <row r="168" spans="1:65" s="2" customFormat="1" ht="33" customHeight="1" x14ac:dyDescent="0.2">
      <c r="A168" s="29"/>
      <c r="B168" s="147"/>
      <c r="C168" s="162" t="s">
        <v>252</v>
      </c>
      <c r="D168" s="162" t="s">
        <v>240</v>
      </c>
      <c r="E168" s="163" t="s">
        <v>253</v>
      </c>
      <c r="F168" s="164" t="s">
        <v>254</v>
      </c>
      <c r="G168" s="165" t="s">
        <v>190</v>
      </c>
      <c r="H168" s="166">
        <v>9</v>
      </c>
      <c r="I168" s="167"/>
      <c r="J168" s="166">
        <f t="shared" si="20"/>
        <v>0</v>
      </c>
      <c r="K168" s="168"/>
      <c r="L168" s="169"/>
      <c r="M168" s="170" t="s">
        <v>1</v>
      </c>
      <c r="N168" s="171" t="s">
        <v>40</v>
      </c>
      <c r="O168" s="58"/>
      <c r="P168" s="157">
        <f t="shared" si="21"/>
        <v>0</v>
      </c>
      <c r="Q168" s="157">
        <v>5.9130000000000002E-2</v>
      </c>
      <c r="R168" s="157">
        <f t="shared" si="22"/>
        <v>0.53217000000000003</v>
      </c>
      <c r="S168" s="157">
        <v>0</v>
      </c>
      <c r="T168" s="158">
        <f t="shared" si="23"/>
        <v>0</v>
      </c>
      <c r="U168" s="29"/>
      <c r="V168" s="29"/>
      <c r="W168" s="29"/>
      <c r="X168" s="29"/>
      <c r="Y168" s="29"/>
      <c r="Z168" s="29"/>
      <c r="AA168" s="29"/>
      <c r="AB168" s="29"/>
      <c r="AC168" s="29"/>
      <c r="AD168" s="29"/>
      <c r="AE168" s="29"/>
      <c r="AR168" s="159" t="s">
        <v>159</v>
      </c>
      <c r="AT168" s="159" t="s">
        <v>240</v>
      </c>
      <c r="AU168" s="159" t="s">
        <v>134</v>
      </c>
      <c r="AY168" s="14" t="s">
        <v>126</v>
      </c>
      <c r="BE168" s="160">
        <f t="shared" si="24"/>
        <v>0</v>
      </c>
      <c r="BF168" s="160">
        <f t="shared" si="25"/>
        <v>0</v>
      </c>
      <c r="BG168" s="160">
        <f t="shared" si="26"/>
        <v>0</v>
      </c>
      <c r="BH168" s="160">
        <f t="shared" si="27"/>
        <v>0</v>
      </c>
      <c r="BI168" s="160">
        <f t="shared" si="28"/>
        <v>0</v>
      </c>
      <c r="BJ168" s="14" t="s">
        <v>134</v>
      </c>
      <c r="BK168" s="161">
        <f t="shared" si="29"/>
        <v>0</v>
      </c>
      <c r="BL168" s="14" t="s">
        <v>133</v>
      </c>
      <c r="BM168" s="159" t="s">
        <v>255</v>
      </c>
    </row>
    <row r="169" spans="1:65" s="2" customFormat="1" ht="33" customHeight="1" x14ac:dyDescent="0.2">
      <c r="A169" s="29"/>
      <c r="B169" s="147"/>
      <c r="C169" s="162" t="s">
        <v>256</v>
      </c>
      <c r="D169" s="162" t="s">
        <v>240</v>
      </c>
      <c r="E169" s="163" t="s">
        <v>257</v>
      </c>
      <c r="F169" s="164" t="s">
        <v>258</v>
      </c>
      <c r="G169" s="165" t="s">
        <v>190</v>
      </c>
      <c r="H169" s="166">
        <v>9</v>
      </c>
      <c r="I169" s="167"/>
      <c r="J169" s="166">
        <f t="shared" si="20"/>
        <v>0</v>
      </c>
      <c r="K169" s="168"/>
      <c r="L169" s="169"/>
      <c r="M169" s="170" t="s">
        <v>1</v>
      </c>
      <c r="N169" s="171" t="s">
        <v>40</v>
      </c>
      <c r="O169" s="58"/>
      <c r="P169" s="157">
        <f t="shared" si="21"/>
        <v>0</v>
      </c>
      <c r="Q169" s="157">
        <v>6.898E-2</v>
      </c>
      <c r="R169" s="157">
        <f t="shared" si="22"/>
        <v>0.62082000000000004</v>
      </c>
      <c r="S169" s="157">
        <v>0</v>
      </c>
      <c r="T169" s="158">
        <f t="shared" si="23"/>
        <v>0</v>
      </c>
      <c r="U169" s="29"/>
      <c r="V169" s="29"/>
      <c r="W169" s="29"/>
      <c r="X169" s="29"/>
      <c r="Y169" s="29"/>
      <c r="Z169" s="29"/>
      <c r="AA169" s="29"/>
      <c r="AB169" s="29"/>
      <c r="AC169" s="29"/>
      <c r="AD169" s="29"/>
      <c r="AE169" s="29"/>
      <c r="AR169" s="159" t="s">
        <v>159</v>
      </c>
      <c r="AT169" s="159" t="s">
        <v>240</v>
      </c>
      <c r="AU169" s="159" t="s">
        <v>134</v>
      </c>
      <c r="AY169" s="14" t="s">
        <v>126</v>
      </c>
      <c r="BE169" s="160">
        <f t="shared" si="24"/>
        <v>0</v>
      </c>
      <c r="BF169" s="160">
        <f t="shared" si="25"/>
        <v>0</v>
      </c>
      <c r="BG169" s="160">
        <f t="shared" si="26"/>
        <v>0</v>
      </c>
      <c r="BH169" s="160">
        <f t="shared" si="27"/>
        <v>0</v>
      </c>
      <c r="BI169" s="160">
        <f t="shared" si="28"/>
        <v>0</v>
      </c>
      <c r="BJ169" s="14" t="s">
        <v>134</v>
      </c>
      <c r="BK169" s="161">
        <f t="shared" si="29"/>
        <v>0</v>
      </c>
      <c r="BL169" s="14" t="s">
        <v>133</v>
      </c>
      <c r="BM169" s="159" t="s">
        <v>259</v>
      </c>
    </row>
    <row r="170" spans="1:65" s="2" customFormat="1" ht="33" customHeight="1" x14ac:dyDescent="0.2">
      <c r="A170" s="29"/>
      <c r="B170" s="147"/>
      <c r="C170" s="148" t="s">
        <v>260</v>
      </c>
      <c r="D170" s="148" t="s">
        <v>129</v>
      </c>
      <c r="E170" s="149" t="s">
        <v>261</v>
      </c>
      <c r="F170" s="150" t="s">
        <v>262</v>
      </c>
      <c r="G170" s="151" t="s">
        <v>190</v>
      </c>
      <c r="H170" s="152">
        <v>3</v>
      </c>
      <c r="I170" s="153"/>
      <c r="J170" s="152">
        <f t="shared" si="20"/>
        <v>0</v>
      </c>
      <c r="K170" s="154"/>
      <c r="L170" s="30"/>
      <c r="M170" s="155" t="s">
        <v>1</v>
      </c>
      <c r="N170" s="156" t="s">
        <v>40</v>
      </c>
      <c r="O170" s="58"/>
      <c r="P170" s="157">
        <f t="shared" si="21"/>
        <v>0</v>
      </c>
      <c r="Q170" s="157">
        <v>2.0000000000000002E-5</v>
      </c>
      <c r="R170" s="157">
        <f t="shared" si="22"/>
        <v>6.0000000000000008E-5</v>
      </c>
      <c r="S170" s="157">
        <v>0</v>
      </c>
      <c r="T170" s="158">
        <f t="shared" si="23"/>
        <v>0</v>
      </c>
      <c r="U170" s="29"/>
      <c r="V170" s="29"/>
      <c r="W170" s="29"/>
      <c r="X170" s="29"/>
      <c r="Y170" s="29"/>
      <c r="Z170" s="29"/>
      <c r="AA170" s="29"/>
      <c r="AB170" s="29"/>
      <c r="AC170" s="29"/>
      <c r="AD170" s="29"/>
      <c r="AE170" s="29"/>
      <c r="AR170" s="159" t="s">
        <v>133</v>
      </c>
      <c r="AT170" s="159" t="s">
        <v>129</v>
      </c>
      <c r="AU170" s="159" t="s">
        <v>134</v>
      </c>
      <c r="AY170" s="14" t="s">
        <v>126</v>
      </c>
      <c r="BE170" s="160">
        <f t="shared" si="24"/>
        <v>0</v>
      </c>
      <c r="BF170" s="160">
        <f t="shared" si="25"/>
        <v>0</v>
      </c>
      <c r="BG170" s="160">
        <f t="shared" si="26"/>
        <v>0</v>
      </c>
      <c r="BH170" s="160">
        <f t="shared" si="27"/>
        <v>0</v>
      </c>
      <c r="BI170" s="160">
        <f t="shared" si="28"/>
        <v>0</v>
      </c>
      <c r="BJ170" s="14" t="s">
        <v>134</v>
      </c>
      <c r="BK170" s="161">
        <f t="shared" si="29"/>
        <v>0</v>
      </c>
      <c r="BL170" s="14" t="s">
        <v>133</v>
      </c>
      <c r="BM170" s="159" t="s">
        <v>263</v>
      </c>
    </row>
    <row r="171" spans="1:65" s="2" customFormat="1" ht="33" customHeight="1" x14ac:dyDescent="0.2">
      <c r="A171" s="29"/>
      <c r="B171" s="147"/>
      <c r="C171" s="162" t="s">
        <v>264</v>
      </c>
      <c r="D171" s="162" t="s">
        <v>240</v>
      </c>
      <c r="E171" s="163" t="s">
        <v>265</v>
      </c>
      <c r="F171" s="164" t="s">
        <v>266</v>
      </c>
      <c r="G171" s="165" t="s">
        <v>190</v>
      </c>
      <c r="H171" s="166">
        <v>2</v>
      </c>
      <c r="I171" s="167"/>
      <c r="J171" s="166">
        <f t="shared" si="20"/>
        <v>0</v>
      </c>
      <c r="K171" s="168"/>
      <c r="L171" s="169"/>
      <c r="M171" s="170" t="s">
        <v>1</v>
      </c>
      <c r="N171" s="171" t="s">
        <v>40</v>
      </c>
      <c r="O171" s="58"/>
      <c r="P171" s="157">
        <f t="shared" si="21"/>
        <v>0</v>
      </c>
      <c r="Q171" s="157">
        <v>5.5759999999999997E-2</v>
      </c>
      <c r="R171" s="157">
        <f t="shared" si="22"/>
        <v>0.11151999999999999</v>
      </c>
      <c r="S171" s="157">
        <v>0</v>
      </c>
      <c r="T171" s="158">
        <f t="shared" si="23"/>
        <v>0</v>
      </c>
      <c r="U171" s="29"/>
      <c r="V171" s="29"/>
      <c r="W171" s="29"/>
      <c r="X171" s="29"/>
      <c r="Y171" s="29"/>
      <c r="Z171" s="29"/>
      <c r="AA171" s="29"/>
      <c r="AB171" s="29"/>
      <c r="AC171" s="29"/>
      <c r="AD171" s="29"/>
      <c r="AE171" s="29"/>
      <c r="AR171" s="159" t="s">
        <v>159</v>
      </c>
      <c r="AT171" s="159" t="s">
        <v>240</v>
      </c>
      <c r="AU171" s="159" t="s">
        <v>134</v>
      </c>
      <c r="AY171" s="14" t="s">
        <v>126</v>
      </c>
      <c r="BE171" s="160">
        <f t="shared" si="24"/>
        <v>0</v>
      </c>
      <c r="BF171" s="160">
        <f t="shared" si="25"/>
        <v>0</v>
      </c>
      <c r="BG171" s="160">
        <f t="shared" si="26"/>
        <v>0</v>
      </c>
      <c r="BH171" s="160">
        <f t="shared" si="27"/>
        <v>0</v>
      </c>
      <c r="BI171" s="160">
        <f t="shared" si="28"/>
        <v>0</v>
      </c>
      <c r="BJ171" s="14" t="s">
        <v>134</v>
      </c>
      <c r="BK171" s="161">
        <f t="shared" si="29"/>
        <v>0</v>
      </c>
      <c r="BL171" s="14" t="s">
        <v>133</v>
      </c>
      <c r="BM171" s="159" t="s">
        <v>267</v>
      </c>
    </row>
    <row r="172" spans="1:65" s="2" customFormat="1" ht="16.5" customHeight="1" x14ac:dyDescent="0.2">
      <c r="A172" s="29"/>
      <c r="B172" s="147"/>
      <c r="C172" s="148" t="s">
        <v>268</v>
      </c>
      <c r="D172" s="148" t="s">
        <v>129</v>
      </c>
      <c r="E172" s="149" t="s">
        <v>269</v>
      </c>
      <c r="F172" s="150" t="s">
        <v>270</v>
      </c>
      <c r="G172" s="151" t="s">
        <v>271</v>
      </c>
      <c r="H172" s="152">
        <v>1</v>
      </c>
      <c r="I172" s="153"/>
      <c r="J172" s="152">
        <f t="shared" si="20"/>
        <v>0</v>
      </c>
      <c r="K172" s="154"/>
      <c r="L172" s="30"/>
      <c r="M172" s="155" t="s">
        <v>1</v>
      </c>
      <c r="N172" s="156" t="s">
        <v>40</v>
      </c>
      <c r="O172" s="58"/>
      <c r="P172" s="157">
        <f t="shared" si="21"/>
        <v>0</v>
      </c>
      <c r="Q172" s="157">
        <v>0</v>
      </c>
      <c r="R172" s="157">
        <f t="shared" si="22"/>
        <v>0</v>
      </c>
      <c r="S172" s="157">
        <v>0</v>
      </c>
      <c r="T172" s="158">
        <f t="shared" si="23"/>
        <v>0</v>
      </c>
      <c r="U172" s="29"/>
      <c r="V172" s="29"/>
      <c r="W172" s="29"/>
      <c r="X172" s="29"/>
      <c r="Y172" s="29"/>
      <c r="Z172" s="29"/>
      <c r="AA172" s="29"/>
      <c r="AB172" s="29"/>
      <c r="AC172" s="29"/>
      <c r="AD172" s="29"/>
      <c r="AE172" s="29"/>
      <c r="AR172" s="159" t="s">
        <v>133</v>
      </c>
      <c r="AT172" s="159" t="s">
        <v>129</v>
      </c>
      <c r="AU172" s="159" t="s">
        <v>134</v>
      </c>
      <c r="AY172" s="14" t="s">
        <v>126</v>
      </c>
      <c r="BE172" s="160">
        <f t="shared" si="24"/>
        <v>0</v>
      </c>
      <c r="BF172" s="160">
        <f t="shared" si="25"/>
        <v>0</v>
      </c>
      <c r="BG172" s="160">
        <f t="shared" si="26"/>
        <v>0</v>
      </c>
      <c r="BH172" s="160">
        <f t="shared" si="27"/>
        <v>0</v>
      </c>
      <c r="BI172" s="160">
        <f t="shared" si="28"/>
        <v>0</v>
      </c>
      <c r="BJ172" s="14" t="s">
        <v>134</v>
      </c>
      <c r="BK172" s="161">
        <f t="shared" si="29"/>
        <v>0</v>
      </c>
      <c r="BL172" s="14" t="s">
        <v>133</v>
      </c>
      <c r="BM172" s="159" t="s">
        <v>272</v>
      </c>
    </row>
    <row r="173" spans="1:65" s="2" customFormat="1" ht="16.5" customHeight="1" x14ac:dyDescent="0.2">
      <c r="A173" s="29"/>
      <c r="B173" s="147"/>
      <c r="C173" s="148" t="s">
        <v>273</v>
      </c>
      <c r="D173" s="148" t="s">
        <v>129</v>
      </c>
      <c r="E173" s="149" t="s">
        <v>274</v>
      </c>
      <c r="F173" s="150" t="s">
        <v>275</v>
      </c>
      <c r="G173" s="151" t="s">
        <v>190</v>
      </c>
      <c r="H173" s="152">
        <v>10</v>
      </c>
      <c r="I173" s="153"/>
      <c r="J173" s="152">
        <f t="shared" si="20"/>
        <v>0</v>
      </c>
      <c r="K173" s="154"/>
      <c r="L173" s="30"/>
      <c r="M173" s="155" t="s">
        <v>1</v>
      </c>
      <c r="N173" s="156" t="s">
        <v>40</v>
      </c>
      <c r="O173" s="58"/>
      <c r="P173" s="157">
        <f t="shared" si="21"/>
        <v>0</v>
      </c>
      <c r="Q173" s="157">
        <v>0</v>
      </c>
      <c r="R173" s="157">
        <f t="shared" si="22"/>
        <v>0</v>
      </c>
      <c r="S173" s="157">
        <v>0</v>
      </c>
      <c r="T173" s="158">
        <f t="shared" si="23"/>
        <v>0</v>
      </c>
      <c r="U173" s="29"/>
      <c r="V173" s="29"/>
      <c r="W173" s="29"/>
      <c r="X173" s="29"/>
      <c r="Y173" s="29"/>
      <c r="Z173" s="29"/>
      <c r="AA173" s="29"/>
      <c r="AB173" s="29"/>
      <c r="AC173" s="29"/>
      <c r="AD173" s="29"/>
      <c r="AE173" s="29"/>
      <c r="AR173" s="159" t="s">
        <v>133</v>
      </c>
      <c r="AT173" s="159" t="s">
        <v>129</v>
      </c>
      <c r="AU173" s="159" t="s">
        <v>134</v>
      </c>
      <c r="AY173" s="14" t="s">
        <v>126</v>
      </c>
      <c r="BE173" s="160">
        <f t="shared" si="24"/>
        <v>0</v>
      </c>
      <c r="BF173" s="160">
        <f t="shared" si="25"/>
        <v>0</v>
      </c>
      <c r="BG173" s="160">
        <f t="shared" si="26"/>
        <v>0</v>
      </c>
      <c r="BH173" s="160">
        <f t="shared" si="27"/>
        <v>0</v>
      </c>
      <c r="BI173" s="160">
        <f t="shared" si="28"/>
        <v>0</v>
      </c>
      <c r="BJ173" s="14" t="s">
        <v>134</v>
      </c>
      <c r="BK173" s="161">
        <f t="shared" si="29"/>
        <v>0</v>
      </c>
      <c r="BL173" s="14" t="s">
        <v>133</v>
      </c>
      <c r="BM173" s="159" t="s">
        <v>276</v>
      </c>
    </row>
    <row r="174" spans="1:65" s="2" customFormat="1" ht="16.5" customHeight="1" x14ac:dyDescent="0.2">
      <c r="A174" s="29"/>
      <c r="B174" s="147"/>
      <c r="C174" s="148" t="s">
        <v>277</v>
      </c>
      <c r="D174" s="148" t="s">
        <v>129</v>
      </c>
      <c r="E174" s="149" t="s">
        <v>278</v>
      </c>
      <c r="F174" s="150" t="s">
        <v>279</v>
      </c>
      <c r="G174" s="151" t="s">
        <v>190</v>
      </c>
      <c r="H174" s="152">
        <v>10</v>
      </c>
      <c r="I174" s="153"/>
      <c r="J174" s="152">
        <f t="shared" si="20"/>
        <v>0</v>
      </c>
      <c r="K174" s="154"/>
      <c r="L174" s="30"/>
      <c r="M174" s="155" t="s">
        <v>1</v>
      </c>
      <c r="N174" s="156" t="s">
        <v>40</v>
      </c>
      <c r="O174" s="58"/>
      <c r="P174" s="157">
        <f t="shared" si="21"/>
        <v>0</v>
      </c>
      <c r="Q174" s="157">
        <v>0</v>
      </c>
      <c r="R174" s="157">
        <f t="shared" si="22"/>
        <v>0</v>
      </c>
      <c r="S174" s="157">
        <v>0</v>
      </c>
      <c r="T174" s="158">
        <f t="shared" si="23"/>
        <v>0</v>
      </c>
      <c r="U174" s="29"/>
      <c r="V174" s="29"/>
      <c r="W174" s="29"/>
      <c r="X174" s="29"/>
      <c r="Y174" s="29"/>
      <c r="Z174" s="29"/>
      <c r="AA174" s="29"/>
      <c r="AB174" s="29"/>
      <c r="AC174" s="29"/>
      <c r="AD174" s="29"/>
      <c r="AE174" s="29"/>
      <c r="AR174" s="159" t="s">
        <v>133</v>
      </c>
      <c r="AT174" s="159" t="s">
        <v>129</v>
      </c>
      <c r="AU174" s="159" t="s">
        <v>134</v>
      </c>
      <c r="AY174" s="14" t="s">
        <v>126</v>
      </c>
      <c r="BE174" s="160">
        <f t="shared" si="24"/>
        <v>0</v>
      </c>
      <c r="BF174" s="160">
        <f t="shared" si="25"/>
        <v>0</v>
      </c>
      <c r="BG174" s="160">
        <f t="shared" si="26"/>
        <v>0</v>
      </c>
      <c r="BH174" s="160">
        <f t="shared" si="27"/>
        <v>0</v>
      </c>
      <c r="BI174" s="160">
        <f t="shared" si="28"/>
        <v>0</v>
      </c>
      <c r="BJ174" s="14" t="s">
        <v>134</v>
      </c>
      <c r="BK174" s="161">
        <f t="shared" si="29"/>
        <v>0</v>
      </c>
      <c r="BL174" s="14" t="s">
        <v>133</v>
      </c>
      <c r="BM174" s="159" t="s">
        <v>280</v>
      </c>
    </row>
    <row r="175" spans="1:65" s="2" customFormat="1" ht="16.5" customHeight="1" x14ac:dyDescent="0.2">
      <c r="A175" s="29"/>
      <c r="B175" s="147"/>
      <c r="C175" s="148" t="s">
        <v>281</v>
      </c>
      <c r="D175" s="148" t="s">
        <v>129</v>
      </c>
      <c r="E175" s="149" t="s">
        <v>282</v>
      </c>
      <c r="F175" s="150" t="s">
        <v>283</v>
      </c>
      <c r="G175" s="151" t="s">
        <v>271</v>
      </c>
      <c r="H175" s="152">
        <v>1</v>
      </c>
      <c r="I175" s="153"/>
      <c r="J175" s="152">
        <f t="shared" si="20"/>
        <v>0</v>
      </c>
      <c r="K175" s="154"/>
      <c r="L175" s="30"/>
      <c r="M175" s="155" t="s">
        <v>1</v>
      </c>
      <c r="N175" s="156" t="s">
        <v>40</v>
      </c>
      <c r="O175" s="58"/>
      <c r="P175" s="157">
        <f t="shared" si="21"/>
        <v>0</v>
      </c>
      <c r="Q175" s="157">
        <v>0</v>
      </c>
      <c r="R175" s="157">
        <f t="shared" si="22"/>
        <v>0</v>
      </c>
      <c r="S175" s="157">
        <v>0</v>
      </c>
      <c r="T175" s="158">
        <f t="shared" si="23"/>
        <v>0</v>
      </c>
      <c r="U175" s="29"/>
      <c r="V175" s="29"/>
      <c r="W175" s="29"/>
      <c r="X175" s="29"/>
      <c r="Y175" s="29"/>
      <c r="Z175" s="29"/>
      <c r="AA175" s="29"/>
      <c r="AB175" s="29"/>
      <c r="AC175" s="29"/>
      <c r="AD175" s="29"/>
      <c r="AE175" s="29"/>
      <c r="AR175" s="159" t="s">
        <v>133</v>
      </c>
      <c r="AT175" s="159" t="s">
        <v>129</v>
      </c>
      <c r="AU175" s="159" t="s">
        <v>134</v>
      </c>
      <c r="AY175" s="14" t="s">
        <v>126</v>
      </c>
      <c r="BE175" s="160">
        <f t="shared" si="24"/>
        <v>0</v>
      </c>
      <c r="BF175" s="160">
        <f t="shared" si="25"/>
        <v>0</v>
      </c>
      <c r="BG175" s="160">
        <f t="shared" si="26"/>
        <v>0</v>
      </c>
      <c r="BH175" s="160">
        <f t="shared" si="27"/>
        <v>0</v>
      </c>
      <c r="BI175" s="160">
        <f t="shared" si="28"/>
        <v>0</v>
      </c>
      <c r="BJ175" s="14" t="s">
        <v>134</v>
      </c>
      <c r="BK175" s="161">
        <f t="shared" si="29"/>
        <v>0</v>
      </c>
      <c r="BL175" s="14" t="s">
        <v>133</v>
      </c>
      <c r="BM175" s="159" t="s">
        <v>284</v>
      </c>
    </row>
    <row r="176" spans="1:65" s="2" customFormat="1" ht="16.5" customHeight="1" x14ac:dyDescent="0.2">
      <c r="A176" s="29"/>
      <c r="B176" s="147"/>
      <c r="C176" s="148" t="s">
        <v>285</v>
      </c>
      <c r="D176" s="148" t="s">
        <v>129</v>
      </c>
      <c r="E176" s="149" t="s">
        <v>286</v>
      </c>
      <c r="F176" s="150" t="s">
        <v>287</v>
      </c>
      <c r="G176" s="151" t="s">
        <v>190</v>
      </c>
      <c r="H176" s="152">
        <v>12</v>
      </c>
      <c r="I176" s="153"/>
      <c r="J176" s="152">
        <f t="shared" si="20"/>
        <v>0</v>
      </c>
      <c r="K176" s="154"/>
      <c r="L176" s="30"/>
      <c r="M176" s="155" t="s">
        <v>1</v>
      </c>
      <c r="N176" s="156" t="s">
        <v>40</v>
      </c>
      <c r="O176" s="58"/>
      <c r="P176" s="157">
        <f t="shared" si="21"/>
        <v>0</v>
      </c>
      <c r="Q176" s="157">
        <v>0</v>
      </c>
      <c r="R176" s="157">
        <f t="shared" si="22"/>
        <v>0</v>
      </c>
      <c r="S176" s="157">
        <v>0</v>
      </c>
      <c r="T176" s="158">
        <f t="shared" si="23"/>
        <v>0</v>
      </c>
      <c r="U176" s="29"/>
      <c r="V176" s="29"/>
      <c r="W176" s="29"/>
      <c r="X176" s="29"/>
      <c r="Y176" s="29"/>
      <c r="Z176" s="29"/>
      <c r="AA176" s="29"/>
      <c r="AB176" s="29"/>
      <c r="AC176" s="29"/>
      <c r="AD176" s="29"/>
      <c r="AE176" s="29"/>
      <c r="AR176" s="159" t="s">
        <v>133</v>
      </c>
      <c r="AT176" s="159" t="s">
        <v>129</v>
      </c>
      <c r="AU176" s="159" t="s">
        <v>134</v>
      </c>
      <c r="AY176" s="14" t="s">
        <v>126</v>
      </c>
      <c r="BE176" s="160">
        <f t="shared" si="24"/>
        <v>0</v>
      </c>
      <c r="BF176" s="160">
        <f t="shared" si="25"/>
        <v>0</v>
      </c>
      <c r="BG176" s="160">
        <f t="shared" si="26"/>
        <v>0</v>
      </c>
      <c r="BH176" s="160">
        <f t="shared" si="27"/>
        <v>0</v>
      </c>
      <c r="BI176" s="160">
        <f t="shared" si="28"/>
        <v>0</v>
      </c>
      <c r="BJ176" s="14" t="s">
        <v>134</v>
      </c>
      <c r="BK176" s="161">
        <f t="shared" si="29"/>
        <v>0</v>
      </c>
      <c r="BL176" s="14" t="s">
        <v>133</v>
      </c>
      <c r="BM176" s="159" t="s">
        <v>288</v>
      </c>
    </row>
    <row r="177" spans="1:65" s="2" customFormat="1" ht="16.5" customHeight="1" x14ac:dyDescent="0.2">
      <c r="A177" s="29"/>
      <c r="B177" s="147"/>
      <c r="C177" s="148" t="s">
        <v>289</v>
      </c>
      <c r="D177" s="148" t="s">
        <v>129</v>
      </c>
      <c r="E177" s="149" t="s">
        <v>290</v>
      </c>
      <c r="F177" s="150" t="s">
        <v>291</v>
      </c>
      <c r="G177" s="151" t="s">
        <v>190</v>
      </c>
      <c r="H177" s="152">
        <v>12</v>
      </c>
      <c r="I177" s="153"/>
      <c r="J177" s="152">
        <f t="shared" si="20"/>
        <v>0</v>
      </c>
      <c r="K177" s="154"/>
      <c r="L177" s="30"/>
      <c r="M177" s="155" t="s">
        <v>1</v>
      </c>
      <c r="N177" s="156" t="s">
        <v>40</v>
      </c>
      <c r="O177" s="58"/>
      <c r="P177" s="157">
        <f t="shared" si="21"/>
        <v>0</v>
      </c>
      <c r="Q177" s="157">
        <v>0</v>
      </c>
      <c r="R177" s="157">
        <f t="shared" si="22"/>
        <v>0</v>
      </c>
      <c r="S177" s="157">
        <v>0</v>
      </c>
      <c r="T177" s="158">
        <f t="shared" si="23"/>
        <v>0</v>
      </c>
      <c r="U177" s="29"/>
      <c r="V177" s="29"/>
      <c r="W177" s="29"/>
      <c r="X177" s="29"/>
      <c r="Y177" s="29"/>
      <c r="Z177" s="29"/>
      <c r="AA177" s="29"/>
      <c r="AB177" s="29"/>
      <c r="AC177" s="29"/>
      <c r="AD177" s="29"/>
      <c r="AE177" s="29"/>
      <c r="AR177" s="159" t="s">
        <v>133</v>
      </c>
      <c r="AT177" s="159" t="s">
        <v>129</v>
      </c>
      <c r="AU177" s="159" t="s">
        <v>134</v>
      </c>
      <c r="AY177" s="14" t="s">
        <v>126</v>
      </c>
      <c r="BE177" s="160">
        <f t="shared" si="24"/>
        <v>0</v>
      </c>
      <c r="BF177" s="160">
        <f t="shared" si="25"/>
        <v>0</v>
      </c>
      <c r="BG177" s="160">
        <f t="shared" si="26"/>
        <v>0</v>
      </c>
      <c r="BH177" s="160">
        <f t="shared" si="27"/>
        <v>0</v>
      </c>
      <c r="BI177" s="160">
        <f t="shared" si="28"/>
        <v>0</v>
      </c>
      <c r="BJ177" s="14" t="s">
        <v>134</v>
      </c>
      <c r="BK177" s="161">
        <f t="shared" si="29"/>
        <v>0</v>
      </c>
      <c r="BL177" s="14" t="s">
        <v>133</v>
      </c>
      <c r="BM177" s="159" t="s">
        <v>292</v>
      </c>
    </row>
    <row r="178" spans="1:65" s="2" customFormat="1" ht="24.2" customHeight="1" x14ac:dyDescent="0.2">
      <c r="A178" s="29"/>
      <c r="B178" s="147"/>
      <c r="C178" s="148" t="s">
        <v>293</v>
      </c>
      <c r="D178" s="148" t="s">
        <v>129</v>
      </c>
      <c r="E178" s="149" t="s">
        <v>294</v>
      </c>
      <c r="F178" s="150" t="s">
        <v>295</v>
      </c>
      <c r="G178" s="151" t="s">
        <v>190</v>
      </c>
      <c r="H178" s="152">
        <v>1</v>
      </c>
      <c r="I178" s="153"/>
      <c r="J178" s="152">
        <f t="shared" si="20"/>
        <v>0</v>
      </c>
      <c r="K178" s="154"/>
      <c r="L178" s="30"/>
      <c r="M178" s="155" t="s">
        <v>1</v>
      </c>
      <c r="N178" s="156" t="s">
        <v>40</v>
      </c>
      <c r="O178" s="58"/>
      <c r="P178" s="157">
        <f t="shared" si="21"/>
        <v>0</v>
      </c>
      <c r="Q178" s="157">
        <v>0</v>
      </c>
      <c r="R178" s="157">
        <f t="shared" si="22"/>
        <v>0</v>
      </c>
      <c r="S178" s="157">
        <v>0</v>
      </c>
      <c r="T178" s="158">
        <f t="shared" si="23"/>
        <v>0</v>
      </c>
      <c r="U178" s="29"/>
      <c r="V178" s="29"/>
      <c r="W178" s="29"/>
      <c r="X178" s="29"/>
      <c r="Y178" s="29"/>
      <c r="Z178" s="29"/>
      <c r="AA178" s="29"/>
      <c r="AB178" s="29"/>
      <c r="AC178" s="29"/>
      <c r="AD178" s="29"/>
      <c r="AE178" s="29"/>
      <c r="AR178" s="159" t="s">
        <v>133</v>
      </c>
      <c r="AT178" s="159" t="s">
        <v>129</v>
      </c>
      <c r="AU178" s="159" t="s">
        <v>134</v>
      </c>
      <c r="AY178" s="14" t="s">
        <v>126</v>
      </c>
      <c r="BE178" s="160">
        <f t="shared" si="24"/>
        <v>0</v>
      </c>
      <c r="BF178" s="160">
        <f t="shared" si="25"/>
        <v>0</v>
      </c>
      <c r="BG178" s="160">
        <f t="shared" si="26"/>
        <v>0</v>
      </c>
      <c r="BH178" s="160">
        <f t="shared" si="27"/>
        <v>0</v>
      </c>
      <c r="BI178" s="160">
        <f t="shared" si="28"/>
        <v>0</v>
      </c>
      <c r="BJ178" s="14" t="s">
        <v>134</v>
      </c>
      <c r="BK178" s="161">
        <f t="shared" si="29"/>
        <v>0</v>
      </c>
      <c r="BL178" s="14" t="s">
        <v>133</v>
      </c>
      <c r="BM178" s="159" t="s">
        <v>296</v>
      </c>
    </row>
    <row r="179" spans="1:65" s="2" customFormat="1" ht="16.5" customHeight="1" x14ac:dyDescent="0.2">
      <c r="A179" s="29"/>
      <c r="B179" s="147"/>
      <c r="C179" s="148" t="s">
        <v>297</v>
      </c>
      <c r="D179" s="148" t="s">
        <v>129</v>
      </c>
      <c r="E179" s="149" t="s">
        <v>298</v>
      </c>
      <c r="F179" s="150" t="s">
        <v>299</v>
      </c>
      <c r="G179" s="151" t="s">
        <v>271</v>
      </c>
      <c r="H179" s="152">
        <v>1</v>
      </c>
      <c r="I179" s="153"/>
      <c r="J179" s="152">
        <f t="shared" si="20"/>
        <v>0</v>
      </c>
      <c r="K179" s="154"/>
      <c r="L179" s="30"/>
      <c r="M179" s="155" t="s">
        <v>1</v>
      </c>
      <c r="N179" s="156" t="s">
        <v>40</v>
      </c>
      <c r="O179" s="58"/>
      <c r="P179" s="157">
        <f t="shared" si="21"/>
        <v>0</v>
      </c>
      <c r="Q179" s="157">
        <v>0</v>
      </c>
      <c r="R179" s="157">
        <f t="shared" si="22"/>
        <v>0</v>
      </c>
      <c r="S179" s="157">
        <v>0</v>
      </c>
      <c r="T179" s="158">
        <f t="shared" si="23"/>
        <v>0</v>
      </c>
      <c r="U179" s="29"/>
      <c r="V179" s="29"/>
      <c r="W179" s="29"/>
      <c r="X179" s="29"/>
      <c r="Y179" s="29"/>
      <c r="Z179" s="29"/>
      <c r="AA179" s="29"/>
      <c r="AB179" s="29"/>
      <c r="AC179" s="29"/>
      <c r="AD179" s="29"/>
      <c r="AE179" s="29"/>
      <c r="AR179" s="159" t="s">
        <v>133</v>
      </c>
      <c r="AT179" s="159" t="s">
        <v>129</v>
      </c>
      <c r="AU179" s="159" t="s">
        <v>134</v>
      </c>
      <c r="AY179" s="14" t="s">
        <v>126</v>
      </c>
      <c r="BE179" s="160">
        <f t="shared" si="24"/>
        <v>0</v>
      </c>
      <c r="BF179" s="160">
        <f t="shared" si="25"/>
        <v>0</v>
      </c>
      <c r="BG179" s="160">
        <f t="shared" si="26"/>
        <v>0</v>
      </c>
      <c r="BH179" s="160">
        <f t="shared" si="27"/>
        <v>0</v>
      </c>
      <c r="BI179" s="160">
        <f t="shared" si="28"/>
        <v>0</v>
      </c>
      <c r="BJ179" s="14" t="s">
        <v>134</v>
      </c>
      <c r="BK179" s="161">
        <f t="shared" si="29"/>
        <v>0</v>
      </c>
      <c r="BL179" s="14" t="s">
        <v>133</v>
      </c>
      <c r="BM179" s="159" t="s">
        <v>300</v>
      </c>
    </row>
    <row r="180" spans="1:65" s="2" customFormat="1" ht="16.5" customHeight="1" x14ac:dyDescent="0.2">
      <c r="A180" s="29"/>
      <c r="B180" s="147"/>
      <c r="C180" s="148" t="s">
        <v>301</v>
      </c>
      <c r="D180" s="148" t="s">
        <v>129</v>
      </c>
      <c r="E180" s="149" t="s">
        <v>302</v>
      </c>
      <c r="F180" s="150" t="s">
        <v>303</v>
      </c>
      <c r="G180" s="151" t="s">
        <v>271</v>
      </c>
      <c r="H180" s="152">
        <v>1</v>
      </c>
      <c r="I180" s="153"/>
      <c r="J180" s="152">
        <f t="shared" si="20"/>
        <v>0</v>
      </c>
      <c r="K180" s="154"/>
      <c r="L180" s="30"/>
      <c r="M180" s="155" t="s">
        <v>1</v>
      </c>
      <c r="N180" s="156" t="s">
        <v>40</v>
      </c>
      <c r="O180" s="58"/>
      <c r="P180" s="157">
        <f t="shared" si="21"/>
        <v>0</v>
      </c>
      <c r="Q180" s="157">
        <v>0</v>
      </c>
      <c r="R180" s="157">
        <f t="shared" si="22"/>
        <v>0</v>
      </c>
      <c r="S180" s="157">
        <v>0</v>
      </c>
      <c r="T180" s="158">
        <f t="shared" si="23"/>
        <v>0</v>
      </c>
      <c r="U180" s="29"/>
      <c r="V180" s="29"/>
      <c r="W180" s="29"/>
      <c r="X180" s="29"/>
      <c r="Y180" s="29"/>
      <c r="Z180" s="29"/>
      <c r="AA180" s="29"/>
      <c r="AB180" s="29"/>
      <c r="AC180" s="29"/>
      <c r="AD180" s="29"/>
      <c r="AE180" s="29"/>
      <c r="AR180" s="159" t="s">
        <v>133</v>
      </c>
      <c r="AT180" s="159" t="s">
        <v>129</v>
      </c>
      <c r="AU180" s="159" t="s">
        <v>134</v>
      </c>
      <c r="AY180" s="14" t="s">
        <v>126</v>
      </c>
      <c r="BE180" s="160">
        <f t="shared" si="24"/>
        <v>0</v>
      </c>
      <c r="BF180" s="160">
        <f t="shared" si="25"/>
        <v>0</v>
      </c>
      <c r="BG180" s="160">
        <f t="shared" si="26"/>
        <v>0</v>
      </c>
      <c r="BH180" s="160">
        <f t="shared" si="27"/>
        <v>0</v>
      </c>
      <c r="BI180" s="160">
        <f t="shared" si="28"/>
        <v>0</v>
      </c>
      <c r="BJ180" s="14" t="s">
        <v>134</v>
      </c>
      <c r="BK180" s="161">
        <f t="shared" si="29"/>
        <v>0</v>
      </c>
      <c r="BL180" s="14" t="s">
        <v>133</v>
      </c>
      <c r="BM180" s="159" t="s">
        <v>304</v>
      </c>
    </row>
    <row r="181" spans="1:65" s="12" customFormat="1" ht="22.9" customHeight="1" x14ac:dyDescent="0.2">
      <c r="B181" s="134"/>
      <c r="D181" s="135" t="s">
        <v>73</v>
      </c>
      <c r="E181" s="145" t="s">
        <v>305</v>
      </c>
      <c r="F181" s="145" t="s">
        <v>306</v>
      </c>
      <c r="I181" s="137"/>
      <c r="J181" s="146">
        <f>BK181</f>
        <v>0</v>
      </c>
      <c r="L181" s="134"/>
      <c r="M181" s="139"/>
      <c r="N181" s="140"/>
      <c r="O181" s="140"/>
      <c r="P181" s="141">
        <f>SUM(P182:P184)</f>
        <v>0</v>
      </c>
      <c r="Q181" s="140"/>
      <c r="R181" s="141">
        <f>SUM(R182:R184)</f>
        <v>8.6367999999999991</v>
      </c>
      <c r="S181" s="140"/>
      <c r="T181" s="142">
        <f>SUM(T182:T184)</f>
        <v>0</v>
      </c>
      <c r="AR181" s="135" t="s">
        <v>134</v>
      </c>
      <c r="AT181" s="143" t="s">
        <v>73</v>
      </c>
      <c r="AU181" s="143" t="s">
        <v>82</v>
      </c>
      <c r="AY181" s="135" t="s">
        <v>126</v>
      </c>
      <c r="BK181" s="144">
        <f>SUM(BK182:BK184)</f>
        <v>0</v>
      </c>
    </row>
    <row r="182" spans="1:65" s="2" customFormat="1" ht="24.2" customHeight="1" x14ac:dyDescent="0.2">
      <c r="A182" s="29"/>
      <c r="B182" s="147"/>
      <c r="C182" s="148" t="s">
        <v>307</v>
      </c>
      <c r="D182" s="148" t="s">
        <v>129</v>
      </c>
      <c r="E182" s="149" t="s">
        <v>308</v>
      </c>
      <c r="F182" s="150" t="s">
        <v>309</v>
      </c>
      <c r="G182" s="151" t="s">
        <v>195</v>
      </c>
      <c r="H182" s="152">
        <v>269.89999999999998</v>
      </c>
      <c r="I182" s="153"/>
      <c r="J182" s="152">
        <f>ROUND(I182*H182,3)</f>
        <v>0</v>
      </c>
      <c r="K182" s="154"/>
      <c r="L182" s="30"/>
      <c r="M182" s="155" t="s">
        <v>1</v>
      </c>
      <c r="N182" s="156" t="s">
        <v>40</v>
      </c>
      <c r="O182" s="58"/>
      <c r="P182" s="157">
        <f>O182*H182</f>
        <v>0</v>
      </c>
      <c r="Q182" s="157">
        <v>0</v>
      </c>
      <c r="R182" s="157">
        <f>Q182*H182</f>
        <v>0</v>
      </c>
      <c r="S182" s="157">
        <v>0</v>
      </c>
      <c r="T182" s="158">
        <f>S182*H182</f>
        <v>0</v>
      </c>
      <c r="U182" s="29"/>
      <c r="V182" s="29"/>
      <c r="W182" s="29"/>
      <c r="X182" s="29"/>
      <c r="Y182" s="29"/>
      <c r="Z182" s="29"/>
      <c r="AA182" s="29"/>
      <c r="AB182" s="29"/>
      <c r="AC182" s="29"/>
      <c r="AD182" s="29"/>
      <c r="AE182" s="29"/>
      <c r="AR182" s="159" t="s">
        <v>192</v>
      </c>
      <c r="AT182" s="159" t="s">
        <v>129</v>
      </c>
      <c r="AU182" s="159" t="s">
        <v>134</v>
      </c>
      <c r="AY182" s="14" t="s">
        <v>126</v>
      </c>
      <c r="BE182" s="160">
        <f>IF(N182="základná",J182,0)</f>
        <v>0</v>
      </c>
      <c r="BF182" s="160">
        <f>IF(N182="znížená",J182,0)</f>
        <v>0</v>
      </c>
      <c r="BG182" s="160">
        <f>IF(N182="zákl. prenesená",J182,0)</f>
        <v>0</v>
      </c>
      <c r="BH182" s="160">
        <f>IF(N182="zníž. prenesená",J182,0)</f>
        <v>0</v>
      </c>
      <c r="BI182" s="160">
        <f>IF(N182="nulová",J182,0)</f>
        <v>0</v>
      </c>
      <c r="BJ182" s="14" t="s">
        <v>134</v>
      </c>
      <c r="BK182" s="161">
        <f>ROUND(I182*H182,3)</f>
        <v>0</v>
      </c>
      <c r="BL182" s="14" t="s">
        <v>192</v>
      </c>
      <c r="BM182" s="159" t="s">
        <v>310</v>
      </c>
    </row>
    <row r="183" spans="1:65" s="2" customFormat="1" ht="24.2" customHeight="1" x14ac:dyDescent="0.2">
      <c r="A183" s="29"/>
      <c r="B183" s="147"/>
      <c r="C183" s="162" t="s">
        <v>311</v>
      </c>
      <c r="D183" s="162" t="s">
        <v>240</v>
      </c>
      <c r="E183" s="163" t="s">
        <v>312</v>
      </c>
      <c r="F183" s="164" t="s">
        <v>313</v>
      </c>
      <c r="G183" s="165" t="s">
        <v>314</v>
      </c>
      <c r="H183" s="166">
        <v>8636.7999999999993</v>
      </c>
      <c r="I183" s="167"/>
      <c r="J183" s="166">
        <f>ROUND(I183*H183,3)</f>
        <v>0</v>
      </c>
      <c r="K183" s="168"/>
      <c r="L183" s="169"/>
      <c r="M183" s="170" t="s">
        <v>1</v>
      </c>
      <c r="N183" s="171" t="s">
        <v>40</v>
      </c>
      <c r="O183" s="58"/>
      <c r="P183" s="157">
        <f>O183*H183</f>
        <v>0</v>
      </c>
      <c r="Q183" s="157">
        <v>1E-3</v>
      </c>
      <c r="R183" s="157">
        <f>Q183*H183</f>
        <v>8.6367999999999991</v>
      </c>
      <c r="S183" s="157">
        <v>0</v>
      </c>
      <c r="T183" s="158">
        <f>S183*H183</f>
        <v>0</v>
      </c>
      <c r="U183" s="29"/>
      <c r="V183" s="29"/>
      <c r="W183" s="29"/>
      <c r="X183" s="29"/>
      <c r="Y183" s="29"/>
      <c r="Z183" s="29"/>
      <c r="AA183" s="29"/>
      <c r="AB183" s="29"/>
      <c r="AC183" s="29"/>
      <c r="AD183" s="29"/>
      <c r="AE183" s="29"/>
      <c r="AR183" s="159" t="s">
        <v>264</v>
      </c>
      <c r="AT183" s="159" t="s">
        <v>240</v>
      </c>
      <c r="AU183" s="159" t="s">
        <v>134</v>
      </c>
      <c r="AY183" s="14" t="s">
        <v>126</v>
      </c>
      <c r="BE183" s="160">
        <f>IF(N183="základná",J183,0)</f>
        <v>0</v>
      </c>
      <c r="BF183" s="160">
        <f>IF(N183="znížená",J183,0)</f>
        <v>0</v>
      </c>
      <c r="BG183" s="160">
        <f>IF(N183="zákl. prenesená",J183,0)</f>
        <v>0</v>
      </c>
      <c r="BH183" s="160">
        <f>IF(N183="zníž. prenesená",J183,0)</f>
        <v>0</v>
      </c>
      <c r="BI183" s="160">
        <f>IF(N183="nulová",J183,0)</f>
        <v>0</v>
      </c>
      <c r="BJ183" s="14" t="s">
        <v>134</v>
      </c>
      <c r="BK183" s="161">
        <f>ROUND(I183*H183,3)</f>
        <v>0</v>
      </c>
      <c r="BL183" s="14" t="s">
        <v>192</v>
      </c>
      <c r="BM183" s="159" t="s">
        <v>315</v>
      </c>
    </row>
    <row r="184" spans="1:65" s="2" customFormat="1" ht="24.2" customHeight="1" x14ac:dyDescent="0.2">
      <c r="A184" s="29"/>
      <c r="B184" s="147"/>
      <c r="C184" s="148" t="s">
        <v>316</v>
      </c>
      <c r="D184" s="148" t="s">
        <v>129</v>
      </c>
      <c r="E184" s="149" t="s">
        <v>317</v>
      </c>
      <c r="F184" s="150" t="s">
        <v>318</v>
      </c>
      <c r="G184" s="151" t="s">
        <v>208</v>
      </c>
      <c r="H184" s="152">
        <v>8.6370000000000005</v>
      </c>
      <c r="I184" s="153"/>
      <c r="J184" s="152">
        <f>ROUND(I184*H184,3)</f>
        <v>0</v>
      </c>
      <c r="K184" s="154"/>
      <c r="L184" s="30"/>
      <c r="M184" s="155" t="s">
        <v>1</v>
      </c>
      <c r="N184" s="156" t="s">
        <v>40</v>
      </c>
      <c r="O184" s="58"/>
      <c r="P184" s="157">
        <f>O184*H184</f>
        <v>0</v>
      </c>
      <c r="Q184" s="157">
        <v>0</v>
      </c>
      <c r="R184" s="157">
        <f>Q184*H184</f>
        <v>0</v>
      </c>
      <c r="S184" s="157">
        <v>0</v>
      </c>
      <c r="T184" s="158">
        <f>S184*H184</f>
        <v>0</v>
      </c>
      <c r="U184" s="29"/>
      <c r="V184" s="29"/>
      <c r="W184" s="29"/>
      <c r="X184" s="29"/>
      <c r="Y184" s="29"/>
      <c r="Z184" s="29"/>
      <c r="AA184" s="29"/>
      <c r="AB184" s="29"/>
      <c r="AC184" s="29"/>
      <c r="AD184" s="29"/>
      <c r="AE184" s="29"/>
      <c r="AR184" s="159" t="s">
        <v>192</v>
      </c>
      <c r="AT184" s="159" t="s">
        <v>129</v>
      </c>
      <c r="AU184" s="159" t="s">
        <v>134</v>
      </c>
      <c r="AY184" s="14" t="s">
        <v>126</v>
      </c>
      <c r="BE184" s="160">
        <f>IF(N184="základná",J184,0)</f>
        <v>0</v>
      </c>
      <c r="BF184" s="160">
        <f>IF(N184="znížená",J184,0)</f>
        <v>0</v>
      </c>
      <c r="BG184" s="160">
        <f>IF(N184="zákl. prenesená",J184,0)</f>
        <v>0</v>
      </c>
      <c r="BH184" s="160">
        <f>IF(N184="zníž. prenesená",J184,0)</f>
        <v>0</v>
      </c>
      <c r="BI184" s="160">
        <f>IF(N184="nulová",J184,0)</f>
        <v>0</v>
      </c>
      <c r="BJ184" s="14" t="s">
        <v>134</v>
      </c>
      <c r="BK184" s="161">
        <f>ROUND(I184*H184,3)</f>
        <v>0</v>
      </c>
      <c r="BL184" s="14" t="s">
        <v>192</v>
      </c>
      <c r="BM184" s="159" t="s">
        <v>319</v>
      </c>
    </row>
    <row r="185" spans="1:65" s="12" customFormat="1" ht="22.9" customHeight="1" x14ac:dyDescent="0.2">
      <c r="B185" s="134"/>
      <c r="D185" s="135" t="s">
        <v>73</v>
      </c>
      <c r="E185" s="145" t="s">
        <v>320</v>
      </c>
      <c r="F185" s="145" t="s">
        <v>321</v>
      </c>
      <c r="I185" s="137"/>
      <c r="J185" s="146">
        <f>BK185</f>
        <v>0</v>
      </c>
      <c r="L185" s="134"/>
      <c r="M185" s="139"/>
      <c r="N185" s="140"/>
      <c r="O185" s="140"/>
      <c r="P185" s="141">
        <f>SUM(P186:P191)</f>
        <v>0</v>
      </c>
      <c r="Q185" s="140"/>
      <c r="R185" s="141">
        <f>SUM(R186:R191)</f>
        <v>0</v>
      </c>
      <c r="S185" s="140"/>
      <c r="T185" s="142">
        <f>SUM(T186:T191)</f>
        <v>0</v>
      </c>
      <c r="AR185" s="135" t="s">
        <v>134</v>
      </c>
      <c r="AT185" s="143" t="s">
        <v>73</v>
      </c>
      <c r="AU185" s="143" t="s">
        <v>82</v>
      </c>
      <c r="AY185" s="135" t="s">
        <v>126</v>
      </c>
      <c r="BK185" s="144">
        <f>SUM(BK186:BK191)</f>
        <v>0</v>
      </c>
    </row>
    <row r="186" spans="1:65" s="2" customFormat="1" ht="21.75" customHeight="1" x14ac:dyDescent="0.2">
      <c r="A186" s="29"/>
      <c r="B186" s="147"/>
      <c r="C186" s="148" t="s">
        <v>322</v>
      </c>
      <c r="D186" s="148" t="s">
        <v>129</v>
      </c>
      <c r="E186" s="149" t="s">
        <v>323</v>
      </c>
      <c r="F186" s="150" t="s">
        <v>324</v>
      </c>
      <c r="G186" s="151" t="s">
        <v>190</v>
      </c>
      <c r="H186" s="152">
        <v>1</v>
      </c>
      <c r="I186" s="153"/>
      <c r="J186" s="152">
        <f t="shared" ref="J186:J191" si="30">ROUND(I186*H186,3)</f>
        <v>0</v>
      </c>
      <c r="K186" s="154"/>
      <c r="L186" s="30"/>
      <c r="M186" s="155" t="s">
        <v>1</v>
      </c>
      <c r="N186" s="156" t="s">
        <v>40</v>
      </c>
      <c r="O186" s="58"/>
      <c r="P186" s="157">
        <f t="shared" ref="P186:P191" si="31">O186*H186</f>
        <v>0</v>
      </c>
      <c r="Q186" s="157">
        <v>0</v>
      </c>
      <c r="R186" s="157">
        <f t="shared" ref="R186:R191" si="32">Q186*H186</f>
        <v>0</v>
      </c>
      <c r="S186" s="157">
        <v>0</v>
      </c>
      <c r="T186" s="158">
        <f t="shared" ref="T186:T191" si="33">S186*H186</f>
        <v>0</v>
      </c>
      <c r="U186" s="29"/>
      <c r="V186" s="29"/>
      <c r="W186" s="29"/>
      <c r="X186" s="29"/>
      <c r="Y186" s="29"/>
      <c r="Z186" s="29"/>
      <c r="AA186" s="29"/>
      <c r="AB186" s="29"/>
      <c r="AC186" s="29"/>
      <c r="AD186" s="29"/>
      <c r="AE186" s="29"/>
      <c r="AR186" s="159" t="s">
        <v>133</v>
      </c>
      <c r="AT186" s="159" t="s">
        <v>129</v>
      </c>
      <c r="AU186" s="159" t="s">
        <v>134</v>
      </c>
      <c r="AY186" s="14" t="s">
        <v>126</v>
      </c>
      <c r="BE186" s="160">
        <f t="shared" ref="BE186:BE191" si="34">IF(N186="základná",J186,0)</f>
        <v>0</v>
      </c>
      <c r="BF186" s="160">
        <f t="shared" ref="BF186:BF191" si="35">IF(N186="znížená",J186,0)</f>
        <v>0</v>
      </c>
      <c r="BG186" s="160">
        <f t="shared" ref="BG186:BG191" si="36">IF(N186="zákl. prenesená",J186,0)</f>
        <v>0</v>
      </c>
      <c r="BH186" s="160">
        <f t="shared" ref="BH186:BH191" si="37">IF(N186="zníž. prenesená",J186,0)</f>
        <v>0</v>
      </c>
      <c r="BI186" s="160">
        <f t="shared" ref="BI186:BI191" si="38">IF(N186="nulová",J186,0)</f>
        <v>0</v>
      </c>
      <c r="BJ186" s="14" t="s">
        <v>134</v>
      </c>
      <c r="BK186" s="161">
        <f t="shared" ref="BK186:BK191" si="39">ROUND(I186*H186,3)</f>
        <v>0</v>
      </c>
      <c r="BL186" s="14" t="s">
        <v>133</v>
      </c>
      <c r="BM186" s="159" t="s">
        <v>325</v>
      </c>
    </row>
    <row r="187" spans="1:65" s="2" customFormat="1" ht="16.5" customHeight="1" x14ac:dyDescent="0.2">
      <c r="A187" s="29"/>
      <c r="B187" s="147"/>
      <c r="C187" s="148" t="s">
        <v>326</v>
      </c>
      <c r="D187" s="148" t="s">
        <v>129</v>
      </c>
      <c r="E187" s="149" t="s">
        <v>327</v>
      </c>
      <c r="F187" s="150" t="s">
        <v>328</v>
      </c>
      <c r="G187" s="151" t="s">
        <v>190</v>
      </c>
      <c r="H187" s="152">
        <v>1</v>
      </c>
      <c r="I187" s="153"/>
      <c r="J187" s="152">
        <f t="shared" si="30"/>
        <v>0</v>
      </c>
      <c r="K187" s="154"/>
      <c r="L187" s="30"/>
      <c r="M187" s="155" t="s">
        <v>1</v>
      </c>
      <c r="N187" s="156" t="s">
        <v>40</v>
      </c>
      <c r="O187" s="58"/>
      <c r="P187" s="157">
        <f t="shared" si="31"/>
        <v>0</v>
      </c>
      <c r="Q187" s="157">
        <v>0</v>
      </c>
      <c r="R187" s="157">
        <f t="shared" si="32"/>
        <v>0</v>
      </c>
      <c r="S187" s="157">
        <v>0</v>
      </c>
      <c r="T187" s="158">
        <f t="shared" si="33"/>
        <v>0</v>
      </c>
      <c r="U187" s="29"/>
      <c r="V187" s="29"/>
      <c r="W187" s="29"/>
      <c r="X187" s="29"/>
      <c r="Y187" s="29"/>
      <c r="Z187" s="29"/>
      <c r="AA187" s="29"/>
      <c r="AB187" s="29"/>
      <c r="AC187" s="29"/>
      <c r="AD187" s="29"/>
      <c r="AE187" s="29"/>
      <c r="AR187" s="159" t="s">
        <v>133</v>
      </c>
      <c r="AT187" s="159" t="s">
        <v>129</v>
      </c>
      <c r="AU187" s="159" t="s">
        <v>134</v>
      </c>
      <c r="AY187" s="14" t="s">
        <v>126</v>
      </c>
      <c r="BE187" s="160">
        <f t="shared" si="34"/>
        <v>0</v>
      </c>
      <c r="BF187" s="160">
        <f t="shared" si="35"/>
        <v>0</v>
      </c>
      <c r="BG187" s="160">
        <f t="shared" si="36"/>
        <v>0</v>
      </c>
      <c r="BH187" s="160">
        <f t="shared" si="37"/>
        <v>0</v>
      </c>
      <c r="BI187" s="160">
        <f t="shared" si="38"/>
        <v>0</v>
      </c>
      <c r="BJ187" s="14" t="s">
        <v>134</v>
      </c>
      <c r="BK187" s="161">
        <f t="shared" si="39"/>
        <v>0</v>
      </c>
      <c r="BL187" s="14" t="s">
        <v>133</v>
      </c>
      <c r="BM187" s="159" t="s">
        <v>329</v>
      </c>
    </row>
    <row r="188" spans="1:65" s="2" customFormat="1" ht="16.5" customHeight="1" x14ac:dyDescent="0.2">
      <c r="A188" s="29"/>
      <c r="B188" s="147"/>
      <c r="C188" s="148" t="s">
        <v>330</v>
      </c>
      <c r="D188" s="148" t="s">
        <v>129</v>
      </c>
      <c r="E188" s="149" t="s">
        <v>331</v>
      </c>
      <c r="F188" s="150" t="s">
        <v>332</v>
      </c>
      <c r="G188" s="151" t="s">
        <v>190</v>
      </c>
      <c r="H188" s="152">
        <v>1</v>
      </c>
      <c r="I188" s="153"/>
      <c r="J188" s="152">
        <f t="shared" si="30"/>
        <v>0</v>
      </c>
      <c r="K188" s="154"/>
      <c r="L188" s="30"/>
      <c r="M188" s="155" t="s">
        <v>1</v>
      </c>
      <c r="N188" s="156" t="s">
        <v>40</v>
      </c>
      <c r="O188" s="58"/>
      <c r="P188" s="157">
        <f t="shared" si="31"/>
        <v>0</v>
      </c>
      <c r="Q188" s="157">
        <v>0</v>
      </c>
      <c r="R188" s="157">
        <f t="shared" si="32"/>
        <v>0</v>
      </c>
      <c r="S188" s="157">
        <v>0</v>
      </c>
      <c r="T188" s="158">
        <f t="shared" si="33"/>
        <v>0</v>
      </c>
      <c r="U188" s="29"/>
      <c r="V188" s="29"/>
      <c r="W188" s="29"/>
      <c r="X188" s="29"/>
      <c r="Y188" s="29"/>
      <c r="Z188" s="29"/>
      <c r="AA188" s="29"/>
      <c r="AB188" s="29"/>
      <c r="AC188" s="29"/>
      <c r="AD188" s="29"/>
      <c r="AE188" s="29"/>
      <c r="AR188" s="159" t="s">
        <v>133</v>
      </c>
      <c r="AT188" s="159" t="s">
        <v>129</v>
      </c>
      <c r="AU188" s="159" t="s">
        <v>134</v>
      </c>
      <c r="AY188" s="14" t="s">
        <v>126</v>
      </c>
      <c r="BE188" s="160">
        <f t="shared" si="34"/>
        <v>0</v>
      </c>
      <c r="BF188" s="160">
        <f t="shared" si="35"/>
        <v>0</v>
      </c>
      <c r="BG188" s="160">
        <f t="shared" si="36"/>
        <v>0</v>
      </c>
      <c r="BH188" s="160">
        <f t="shared" si="37"/>
        <v>0</v>
      </c>
      <c r="BI188" s="160">
        <f t="shared" si="38"/>
        <v>0</v>
      </c>
      <c r="BJ188" s="14" t="s">
        <v>134</v>
      </c>
      <c r="BK188" s="161">
        <f t="shared" si="39"/>
        <v>0</v>
      </c>
      <c r="BL188" s="14" t="s">
        <v>133</v>
      </c>
      <c r="BM188" s="159" t="s">
        <v>333</v>
      </c>
    </row>
    <row r="189" spans="1:65" s="2" customFormat="1" ht="16.5" customHeight="1" x14ac:dyDescent="0.2">
      <c r="A189" s="29"/>
      <c r="B189" s="147"/>
      <c r="C189" s="148" t="s">
        <v>334</v>
      </c>
      <c r="D189" s="148" t="s">
        <v>129</v>
      </c>
      <c r="E189" s="149" t="s">
        <v>335</v>
      </c>
      <c r="F189" s="150" t="s">
        <v>336</v>
      </c>
      <c r="G189" s="151" t="s">
        <v>190</v>
      </c>
      <c r="H189" s="152">
        <v>1</v>
      </c>
      <c r="I189" s="153"/>
      <c r="J189" s="152">
        <f t="shared" si="30"/>
        <v>0</v>
      </c>
      <c r="K189" s="154"/>
      <c r="L189" s="30"/>
      <c r="M189" s="155" t="s">
        <v>1</v>
      </c>
      <c r="N189" s="156" t="s">
        <v>40</v>
      </c>
      <c r="O189" s="58"/>
      <c r="P189" s="157">
        <f t="shared" si="31"/>
        <v>0</v>
      </c>
      <c r="Q189" s="157">
        <v>0</v>
      </c>
      <c r="R189" s="157">
        <f t="shared" si="32"/>
        <v>0</v>
      </c>
      <c r="S189" s="157">
        <v>0</v>
      </c>
      <c r="T189" s="158">
        <f t="shared" si="33"/>
        <v>0</v>
      </c>
      <c r="U189" s="29"/>
      <c r="V189" s="29"/>
      <c r="W189" s="29"/>
      <c r="X189" s="29"/>
      <c r="Y189" s="29"/>
      <c r="Z189" s="29"/>
      <c r="AA189" s="29"/>
      <c r="AB189" s="29"/>
      <c r="AC189" s="29"/>
      <c r="AD189" s="29"/>
      <c r="AE189" s="29"/>
      <c r="AR189" s="159" t="s">
        <v>133</v>
      </c>
      <c r="AT189" s="159" t="s">
        <v>129</v>
      </c>
      <c r="AU189" s="159" t="s">
        <v>134</v>
      </c>
      <c r="AY189" s="14" t="s">
        <v>126</v>
      </c>
      <c r="BE189" s="160">
        <f t="shared" si="34"/>
        <v>0</v>
      </c>
      <c r="BF189" s="160">
        <f t="shared" si="35"/>
        <v>0</v>
      </c>
      <c r="BG189" s="160">
        <f t="shared" si="36"/>
        <v>0</v>
      </c>
      <c r="BH189" s="160">
        <f t="shared" si="37"/>
        <v>0</v>
      </c>
      <c r="BI189" s="160">
        <f t="shared" si="38"/>
        <v>0</v>
      </c>
      <c r="BJ189" s="14" t="s">
        <v>134</v>
      </c>
      <c r="BK189" s="161">
        <f t="shared" si="39"/>
        <v>0</v>
      </c>
      <c r="BL189" s="14" t="s">
        <v>133</v>
      </c>
      <c r="BM189" s="159" t="s">
        <v>337</v>
      </c>
    </row>
    <row r="190" spans="1:65" s="2" customFormat="1" ht="16.5" customHeight="1" x14ac:dyDescent="0.2">
      <c r="A190" s="29"/>
      <c r="B190" s="147"/>
      <c r="C190" s="148" t="s">
        <v>338</v>
      </c>
      <c r="D190" s="148" t="s">
        <v>129</v>
      </c>
      <c r="E190" s="149" t="s">
        <v>339</v>
      </c>
      <c r="F190" s="150" t="s">
        <v>340</v>
      </c>
      <c r="G190" s="151" t="s">
        <v>271</v>
      </c>
      <c r="H190" s="152">
        <v>1</v>
      </c>
      <c r="I190" s="153"/>
      <c r="J190" s="152">
        <f t="shared" si="30"/>
        <v>0</v>
      </c>
      <c r="K190" s="154"/>
      <c r="L190" s="30"/>
      <c r="M190" s="155" t="s">
        <v>1</v>
      </c>
      <c r="N190" s="156" t="s">
        <v>40</v>
      </c>
      <c r="O190" s="58"/>
      <c r="P190" s="157">
        <f t="shared" si="31"/>
        <v>0</v>
      </c>
      <c r="Q190" s="157">
        <v>0</v>
      </c>
      <c r="R190" s="157">
        <f t="shared" si="32"/>
        <v>0</v>
      </c>
      <c r="S190" s="157">
        <v>0</v>
      </c>
      <c r="T190" s="158">
        <f t="shared" si="33"/>
        <v>0</v>
      </c>
      <c r="U190" s="29"/>
      <c r="V190" s="29"/>
      <c r="W190" s="29"/>
      <c r="X190" s="29"/>
      <c r="Y190" s="29"/>
      <c r="Z190" s="29"/>
      <c r="AA190" s="29"/>
      <c r="AB190" s="29"/>
      <c r="AC190" s="29"/>
      <c r="AD190" s="29"/>
      <c r="AE190" s="29"/>
      <c r="AR190" s="159" t="s">
        <v>133</v>
      </c>
      <c r="AT190" s="159" t="s">
        <v>129</v>
      </c>
      <c r="AU190" s="159" t="s">
        <v>134</v>
      </c>
      <c r="AY190" s="14" t="s">
        <v>126</v>
      </c>
      <c r="BE190" s="160">
        <f t="shared" si="34"/>
        <v>0</v>
      </c>
      <c r="BF190" s="160">
        <f t="shared" si="35"/>
        <v>0</v>
      </c>
      <c r="BG190" s="160">
        <f t="shared" si="36"/>
        <v>0</v>
      </c>
      <c r="BH190" s="160">
        <f t="shared" si="37"/>
        <v>0</v>
      </c>
      <c r="BI190" s="160">
        <f t="shared" si="38"/>
        <v>0</v>
      </c>
      <c r="BJ190" s="14" t="s">
        <v>134</v>
      </c>
      <c r="BK190" s="161">
        <f t="shared" si="39"/>
        <v>0</v>
      </c>
      <c r="BL190" s="14" t="s">
        <v>133</v>
      </c>
      <c r="BM190" s="159" t="s">
        <v>341</v>
      </c>
    </row>
    <row r="191" spans="1:65" s="2" customFormat="1" ht="16.5" customHeight="1" x14ac:dyDescent="0.2">
      <c r="A191" s="29"/>
      <c r="B191" s="147"/>
      <c r="C191" s="148" t="s">
        <v>342</v>
      </c>
      <c r="D191" s="148" t="s">
        <v>129</v>
      </c>
      <c r="E191" s="149" t="s">
        <v>269</v>
      </c>
      <c r="F191" s="150" t="s">
        <v>270</v>
      </c>
      <c r="G191" s="151" t="s">
        <v>271</v>
      </c>
      <c r="H191" s="152">
        <v>1</v>
      </c>
      <c r="I191" s="153"/>
      <c r="J191" s="152">
        <f t="shared" si="30"/>
        <v>0</v>
      </c>
      <c r="K191" s="154"/>
      <c r="L191" s="30"/>
      <c r="M191" s="155" t="s">
        <v>1</v>
      </c>
      <c r="N191" s="156" t="s">
        <v>40</v>
      </c>
      <c r="O191" s="58"/>
      <c r="P191" s="157">
        <f t="shared" si="31"/>
        <v>0</v>
      </c>
      <c r="Q191" s="157">
        <v>0</v>
      </c>
      <c r="R191" s="157">
        <f t="shared" si="32"/>
        <v>0</v>
      </c>
      <c r="S191" s="157">
        <v>0</v>
      </c>
      <c r="T191" s="158">
        <f t="shared" si="33"/>
        <v>0</v>
      </c>
      <c r="U191" s="29"/>
      <c r="V191" s="29"/>
      <c r="W191" s="29"/>
      <c r="X191" s="29"/>
      <c r="Y191" s="29"/>
      <c r="Z191" s="29"/>
      <c r="AA191" s="29"/>
      <c r="AB191" s="29"/>
      <c r="AC191" s="29"/>
      <c r="AD191" s="29"/>
      <c r="AE191" s="29"/>
      <c r="AR191" s="159" t="s">
        <v>133</v>
      </c>
      <c r="AT191" s="159" t="s">
        <v>129</v>
      </c>
      <c r="AU191" s="159" t="s">
        <v>134</v>
      </c>
      <c r="AY191" s="14" t="s">
        <v>126</v>
      </c>
      <c r="BE191" s="160">
        <f t="shared" si="34"/>
        <v>0</v>
      </c>
      <c r="BF191" s="160">
        <f t="shared" si="35"/>
        <v>0</v>
      </c>
      <c r="BG191" s="160">
        <f t="shared" si="36"/>
        <v>0</v>
      </c>
      <c r="BH191" s="160">
        <f t="shared" si="37"/>
        <v>0</v>
      </c>
      <c r="BI191" s="160">
        <f t="shared" si="38"/>
        <v>0</v>
      </c>
      <c r="BJ191" s="14" t="s">
        <v>134</v>
      </c>
      <c r="BK191" s="161">
        <f t="shared" si="39"/>
        <v>0</v>
      </c>
      <c r="BL191" s="14" t="s">
        <v>133</v>
      </c>
      <c r="BM191" s="159" t="s">
        <v>343</v>
      </c>
    </row>
    <row r="192" spans="1:65" s="12" customFormat="1" ht="22.9" customHeight="1" x14ac:dyDescent="0.2">
      <c r="B192" s="134"/>
      <c r="D192" s="135" t="s">
        <v>73</v>
      </c>
      <c r="E192" s="145" t="s">
        <v>344</v>
      </c>
      <c r="F192" s="145" t="s">
        <v>345</v>
      </c>
      <c r="I192" s="137"/>
      <c r="J192" s="146">
        <f>BK192</f>
        <v>0</v>
      </c>
      <c r="L192" s="134"/>
      <c r="M192" s="139"/>
      <c r="N192" s="140"/>
      <c r="O192" s="140"/>
      <c r="P192" s="141">
        <f>SUM(P193:P202)</f>
        <v>0</v>
      </c>
      <c r="Q192" s="140"/>
      <c r="R192" s="141">
        <f>SUM(R193:R202)</f>
        <v>0</v>
      </c>
      <c r="S192" s="140"/>
      <c r="T192" s="142">
        <f>SUM(T193:T202)</f>
        <v>0</v>
      </c>
      <c r="AR192" s="135" t="s">
        <v>134</v>
      </c>
      <c r="AT192" s="143" t="s">
        <v>73</v>
      </c>
      <c r="AU192" s="143" t="s">
        <v>82</v>
      </c>
      <c r="AY192" s="135" t="s">
        <v>126</v>
      </c>
      <c r="BK192" s="144">
        <f>SUM(BK193:BK202)</f>
        <v>0</v>
      </c>
    </row>
    <row r="193" spans="1:65" s="2" customFormat="1" ht="24.2" customHeight="1" x14ac:dyDescent="0.2">
      <c r="A193" s="29"/>
      <c r="B193" s="147"/>
      <c r="C193" s="148" t="s">
        <v>346</v>
      </c>
      <c r="D193" s="148" t="s">
        <v>129</v>
      </c>
      <c r="E193" s="149" t="s">
        <v>347</v>
      </c>
      <c r="F193" s="150" t="s">
        <v>348</v>
      </c>
      <c r="G193" s="151" t="s">
        <v>190</v>
      </c>
      <c r="H193" s="152">
        <v>300</v>
      </c>
      <c r="I193" s="153"/>
      <c r="J193" s="152">
        <f t="shared" ref="J193:J202" si="40">ROUND(I193*H193,3)</f>
        <v>0</v>
      </c>
      <c r="K193" s="154"/>
      <c r="L193" s="30"/>
      <c r="M193" s="155" t="s">
        <v>1</v>
      </c>
      <c r="N193" s="156" t="s">
        <v>40</v>
      </c>
      <c r="O193" s="58"/>
      <c r="P193" s="157">
        <f t="shared" ref="P193:P202" si="41">O193*H193</f>
        <v>0</v>
      </c>
      <c r="Q193" s="157">
        <v>0</v>
      </c>
      <c r="R193" s="157">
        <f t="shared" ref="R193:R202" si="42">Q193*H193</f>
        <v>0</v>
      </c>
      <c r="S193" s="157">
        <v>0</v>
      </c>
      <c r="T193" s="158">
        <f t="shared" ref="T193:T202" si="43">S193*H193</f>
        <v>0</v>
      </c>
      <c r="U193" s="29"/>
      <c r="V193" s="29"/>
      <c r="W193" s="29"/>
      <c r="X193" s="29"/>
      <c r="Y193" s="29"/>
      <c r="Z193" s="29"/>
      <c r="AA193" s="29"/>
      <c r="AB193" s="29"/>
      <c r="AC193" s="29"/>
      <c r="AD193" s="29"/>
      <c r="AE193" s="29"/>
      <c r="AR193" s="159" t="s">
        <v>133</v>
      </c>
      <c r="AT193" s="159" t="s">
        <v>129</v>
      </c>
      <c r="AU193" s="159" t="s">
        <v>134</v>
      </c>
      <c r="AY193" s="14" t="s">
        <v>126</v>
      </c>
      <c r="BE193" s="160">
        <f t="shared" ref="BE193:BE202" si="44">IF(N193="základná",J193,0)</f>
        <v>0</v>
      </c>
      <c r="BF193" s="160">
        <f t="shared" ref="BF193:BF202" si="45">IF(N193="znížená",J193,0)</f>
        <v>0</v>
      </c>
      <c r="BG193" s="160">
        <f t="shared" ref="BG193:BG202" si="46">IF(N193="zákl. prenesená",J193,0)</f>
        <v>0</v>
      </c>
      <c r="BH193" s="160">
        <f t="shared" ref="BH193:BH202" si="47">IF(N193="zníž. prenesená",J193,0)</f>
        <v>0</v>
      </c>
      <c r="BI193" s="160">
        <f t="shared" ref="BI193:BI202" si="48">IF(N193="nulová",J193,0)</f>
        <v>0</v>
      </c>
      <c r="BJ193" s="14" t="s">
        <v>134</v>
      </c>
      <c r="BK193" s="161">
        <f t="shared" ref="BK193:BK202" si="49">ROUND(I193*H193,3)</f>
        <v>0</v>
      </c>
      <c r="BL193" s="14" t="s">
        <v>133</v>
      </c>
      <c r="BM193" s="159" t="s">
        <v>349</v>
      </c>
    </row>
    <row r="194" spans="1:65" s="2" customFormat="1" ht="16.5" customHeight="1" x14ac:dyDescent="0.2">
      <c r="A194" s="29"/>
      <c r="B194" s="147"/>
      <c r="C194" s="148" t="s">
        <v>350</v>
      </c>
      <c r="D194" s="148" t="s">
        <v>129</v>
      </c>
      <c r="E194" s="149" t="s">
        <v>351</v>
      </c>
      <c r="F194" s="150" t="s">
        <v>352</v>
      </c>
      <c r="G194" s="151" t="s">
        <v>190</v>
      </c>
      <c r="H194" s="152">
        <v>60</v>
      </c>
      <c r="I194" s="153"/>
      <c r="J194" s="152">
        <f t="shared" si="40"/>
        <v>0</v>
      </c>
      <c r="K194" s="154"/>
      <c r="L194" s="30"/>
      <c r="M194" s="155" t="s">
        <v>1</v>
      </c>
      <c r="N194" s="156" t="s">
        <v>40</v>
      </c>
      <c r="O194" s="58"/>
      <c r="P194" s="157">
        <f t="shared" si="41"/>
        <v>0</v>
      </c>
      <c r="Q194" s="157">
        <v>0</v>
      </c>
      <c r="R194" s="157">
        <f t="shared" si="42"/>
        <v>0</v>
      </c>
      <c r="S194" s="157">
        <v>0</v>
      </c>
      <c r="T194" s="158">
        <f t="shared" si="43"/>
        <v>0</v>
      </c>
      <c r="U194" s="29"/>
      <c r="V194" s="29"/>
      <c r="W194" s="29"/>
      <c r="X194" s="29"/>
      <c r="Y194" s="29"/>
      <c r="Z194" s="29"/>
      <c r="AA194" s="29"/>
      <c r="AB194" s="29"/>
      <c r="AC194" s="29"/>
      <c r="AD194" s="29"/>
      <c r="AE194" s="29"/>
      <c r="AR194" s="159" t="s">
        <v>133</v>
      </c>
      <c r="AT194" s="159" t="s">
        <v>129</v>
      </c>
      <c r="AU194" s="159" t="s">
        <v>134</v>
      </c>
      <c r="AY194" s="14" t="s">
        <v>126</v>
      </c>
      <c r="BE194" s="160">
        <f t="shared" si="44"/>
        <v>0</v>
      </c>
      <c r="BF194" s="160">
        <f t="shared" si="45"/>
        <v>0</v>
      </c>
      <c r="BG194" s="160">
        <f t="shared" si="46"/>
        <v>0</v>
      </c>
      <c r="BH194" s="160">
        <f t="shared" si="47"/>
        <v>0</v>
      </c>
      <c r="BI194" s="160">
        <f t="shared" si="48"/>
        <v>0</v>
      </c>
      <c r="BJ194" s="14" t="s">
        <v>134</v>
      </c>
      <c r="BK194" s="161">
        <f t="shared" si="49"/>
        <v>0</v>
      </c>
      <c r="BL194" s="14" t="s">
        <v>133</v>
      </c>
      <c r="BM194" s="159" t="s">
        <v>353</v>
      </c>
    </row>
    <row r="195" spans="1:65" s="2" customFormat="1" ht="16.5" customHeight="1" x14ac:dyDescent="0.2">
      <c r="A195" s="29"/>
      <c r="B195" s="147"/>
      <c r="C195" s="148" t="s">
        <v>354</v>
      </c>
      <c r="D195" s="148" t="s">
        <v>129</v>
      </c>
      <c r="E195" s="149" t="s">
        <v>355</v>
      </c>
      <c r="F195" s="150" t="s">
        <v>356</v>
      </c>
      <c r="G195" s="151" t="s">
        <v>190</v>
      </c>
      <c r="H195" s="152">
        <v>20</v>
      </c>
      <c r="I195" s="153"/>
      <c r="J195" s="152">
        <f t="shared" si="40"/>
        <v>0</v>
      </c>
      <c r="K195" s="154"/>
      <c r="L195" s="30"/>
      <c r="M195" s="155" t="s">
        <v>1</v>
      </c>
      <c r="N195" s="156" t="s">
        <v>40</v>
      </c>
      <c r="O195" s="58"/>
      <c r="P195" s="157">
        <f t="shared" si="41"/>
        <v>0</v>
      </c>
      <c r="Q195" s="157">
        <v>0</v>
      </c>
      <c r="R195" s="157">
        <f t="shared" si="42"/>
        <v>0</v>
      </c>
      <c r="S195" s="157">
        <v>0</v>
      </c>
      <c r="T195" s="158">
        <f t="shared" si="43"/>
        <v>0</v>
      </c>
      <c r="U195" s="29"/>
      <c r="V195" s="29"/>
      <c r="W195" s="29"/>
      <c r="X195" s="29"/>
      <c r="Y195" s="29"/>
      <c r="Z195" s="29"/>
      <c r="AA195" s="29"/>
      <c r="AB195" s="29"/>
      <c r="AC195" s="29"/>
      <c r="AD195" s="29"/>
      <c r="AE195" s="29"/>
      <c r="AR195" s="159" t="s">
        <v>133</v>
      </c>
      <c r="AT195" s="159" t="s">
        <v>129</v>
      </c>
      <c r="AU195" s="159" t="s">
        <v>134</v>
      </c>
      <c r="AY195" s="14" t="s">
        <v>126</v>
      </c>
      <c r="BE195" s="160">
        <f t="shared" si="44"/>
        <v>0</v>
      </c>
      <c r="BF195" s="160">
        <f t="shared" si="45"/>
        <v>0</v>
      </c>
      <c r="BG195" s="160">
        <f t="shared" si="46"/>
        <v>0</v>
      </c>
      <c r="BH195" s="160">
        <f t="shared" si="47"/>
        <v>0</v>
      </c>
      <c r="BI195" s="160">
        <f t="shared" si="48"/>
        <v>0</v>
      </c>
      <c r="BJ195" s="14" t="s">
        <v>134</v>
      </c>
      <c r="BK195" s="161">
        <f t="shared" si="49"/>
        <v>0</v>
      </c>
      <c r="BL195" s="14" t="s">
        <v>133</v>
      </c>
      <c r="BM195" s="159" t="s">
        <v>357</v>
      </c>
    </row>
    <row r="196" spans="1:65" s="2" customFormat="1" ht="16.5" customHeight="1" x14ac:dyDescent="0.2">
      <c r="A196" s="29"/>
      <c r="B196" s="147"/>
      <c r="C196" s="148" t="s">
        <v>358</v>
      </c>
      <c r="D196" s="148" t="s">
        <v>129</v>
      </c>
      <c r="E196" s="149" t="s">
        <v>359</v>
      </c>
      <c r="F196" s="150" t="s">
        <v>360</v>
      </c>
      <c r="G196" s="151" t="s">
        <v>190</v>
      </c>
      <c r="H196" s="152">
        <v>24</v>
      </c>
      <c r="I196" s="153"/>
      <c r="J196" s="152">
        <f t="shared" si="40"/>
        <v>0</v>
      </c>
      <c r="K196" s="154"/>
      <c r="L196" s="30"/>
      <c r="M196" s="155" t="s">
        <v>1</v>
      </c>
      <c r="N196" s="156" t="s">
        <v>40</v>
      </c>
      <c r="O196" s="58"/>
      <c r="P196" s="157">
        <f t="shared" si="41"/>
        <v>0</v>
      </c>
      <c r="Q196" s="157">
        <v>0</v>
      </c>
      <c r="R196" s="157">
        <f t="shared" si="42"/>
        <v>0</v>
      </c>
      <c r="S196" s="157">
        <v>0</v>
      </c>
      <c r="T196" s="158">
        <f t="shared" si="43"/>
        <v>0</v>
      </c>
      <c r="U196" s="29"/>
      <c r="V196" s="29"/>
      <c r="W196" s="29"/>
      <c r="X196" s="29"/>
      <c r="Y196" s="29"/>
      <c r="Z196" s="29"/>
      <c r="AA196" s="29"/>
      <c r="AB196" s="29"/>
      <c r="AC196" s="29"/>
      <c r="AD196" s="29"/>
      <c r="AE196" s="29"/>
      <c r="AR196" s="159" t="s">
        <v>133</v>
      </c>
      <c r="AT196" s="159" t="s">
        <v>129</v>
      </c>
      <c r="AU196" s="159" t="s">
        <v>134</v>
      </c>
      <c r="AY196" s="14" t="s">
        <v>126</v>
      </c>
      <c r="BE196" s="160">
        <f t="shared" si="44"/>
        <v>0</v>
      </c>
      <c r="BF196" s="160">
        <f t="shared" si="45"/>
        <v>0</v>
      </c>
      <c r="BG196" s="160">
        <f t="shared" si="46"/>
        <v>0</v>
      </c>
      <c r="BH196" s="160">
        <f t="shared" si="47"/>
        <v>0</v>
      </c>
      <c r="BI196" s="160">
        <f t="shared" si="48"/>
        <v>0</v>
      </c>
      <c r="BJ196" s="14" t="s">
        <v>134</v>
      </c>
      <c r="BK196" s="161">
        <f t="shared" si="49"/>
        <v>0</v>
      </c>
      <c r="BL196" s="14" t="s">
        <v>133</v>
      </c>
      <c r="BM196" s="159" t="s">
        <v>361</v>
      </c>
    </row>
    <row r="197" spans="1:65" s="2" customFormat="1" ht="16.5" customHeight="1" x14ac:dyDescent="0.2">
      <c r="A197" s="29"/>
      <c r="B197" s="147"/>
      <c r="C197" s="148" t="s">
        <v>362</v>
      </c>
      <c r="D197" s="148" t="s">
        <v>129</v>
      </c>
      <c r="E197" s="149" t="s">
        <v>363</v>
      </c>
      <c r="F197" s="150" t="s">
        <v>364</v>
      </c>
      <c r="G197" s="151" t="s">
        <v>190</v>
      </c>
      <c r="H197" s="152">
        <v>36</v>
      </c>
      <c r="I197" s="153"/>
      <c r="J197" s="152">
        <f t="shared" si="40"/>
        <v>0</v>
      </c>
      <c r="K197" s="154"/>
      <c r="L197" s="30"/>
      <c r="M197" s="155" t="s">
        <v>1</v>
      </c>
      <c r="N197" s="156" t="s">
        <v>40</v>
      </c>
      <c r="O197" s="58"/>
      <c r="P197" s="157">
        <f t="shared" si="41"/>
        <v>0</v>
      </c>
      <c r="Q197" s="157">
        <v>0</v>
      </c>
      <c r="R197" s="157">
        <f t="shared" si="42"/>
        <v>0</v>
      </c>
      <c r="S197" s="157">
        <v>0</v>
      </c>
      <c r="T197" s="158">
        <f t="shared" si="43"/>
        <v>0</v>
      </c>
      <c r="U197" s="29"/>
      <c r="V197" s="29"/>
      <c r="W197" s="29"/>
      <c r="X197" s="29"/>
      <c r="Y197" s="29"/>
      <c r="Z197" s="29"/>
      <c r="AA197" s="29"/>
      <c r="AB197" s="29"/>
      <c r="AC197" s="29"/>
      <c r="AD197" s="29"/>
      <c r="AE197" s="29"/>
      <c r="AR197" s="159" t="s">
        <v>133</v>
      </c>
      <c r="AT197" s="159" t="s">
        <v>129</v>
      </c>
      <c r="AU197" s="159" t="s">
        <v>134</v>
      </c>
      <c r="AY197" s="14" t="s">
        <v>126</v>
      </c>
      <c r="BE197" s="160">
        <f t="shared" si="44"/>
        <v>0</v>
      </c>
      <c r="BF197" s="160">
        <f t="shared" si="45"/>
        <v>0</v>
      </c>
      <c r="BG197" s="160">
        <f t="shared" si="46"/>
        <v>0</v>
      </c>
      <c r="BH197" s="160">
        <f t="shared" si="47"/>
        <v>0</v>
      </c>
      <c r="BI197" s="160">
        <f t="shared" si="48"/>
        <v>0</v>
      </c>
      <c r="BJ197" s="14" t="s">
        <v>134</v>
      </c>
      <c r="BK197" s="161">
        <f t="shared" si="49"/>
        <v>0</v>
      </c>
      <c r="BL197" s="14" t="s">
        <v>133</v>
      </c>
      <c r="BM197" s="159" t="s">
        <v>365</v>
      </c>
    </row>
    <row r="198" spans="1:65" s="2" customFormat="1" ht="16.5" customHeight="1" x14ac:dyDescent="0.2">
      <c r="A198" s="29"/>
      <c r="B198" s="147"/>
      <c r="C198" s="148" t="s">
        <v>366</v>
      </c>
      <c r="D198" s="148" t="s">
        <v>129</v>
      </c>
      <c r="E198" s="149" t="s">
        <v>367</v>
      </c>
      <c r="F198" s="150" t="s">
        <v>368</v>
      </c>
      <c r="G198" s="151" t="s">
        <v>190</v>
      </c>
      <c r="H198" s="152">
        <v>18</v>
      </c>
      <c r="I198" s="153"/>
      <c r="J198" s="152">
        <f t="shared" si="40"/>
        <v>0</v>
      </c>
      <c r="K198" s="154"/>
      <c r="L198" s="30"/>
      <c r="M198" s="155" t="s">
        <v>1</v>
      </c>
      <c r="N198" s="156" t="s">
        <v>40</v>
      </c>
      <c r="O198" s="58"/>
      <c r="P198" s="157">
        <f t="shared" si="41"/>
        <v>0</v>
      </c>
      <c r="Q198" s="157">
        <v>0</v>
      </c>
      <c r="R198" s="157">
        <f t="shared" si="42"/>
        <v>0</v>
      </c>
      <c r="S198" s="157">
        <v>0</v>
      </c>
      <c r="T198" s="158">
        <f t="shared" si="43"/>
        <v>0</v>
      </c>
      <c r="U198" s="29"/>
      <c r="V198" s="29"/>
      <c r="W198" s="29"/>
      <c r="X198" s="29"/>
      <c r="Y198" s="29"/>
      <c r="Z198" s="29"/>
      <c r="AA198" s="29"/>
      <c r="AB198" s="29"/>
      <c r="AC198" s="29"/>
      <c r="AD198" s="29"/>
      <c r="AE198" s="29"/>
      <c r="AR198" s="159" t="s">
        <v>133</v>
      </c>
      <c r="AT198" s="159" t="s">
        <v>129</v>
      </c>
      <c r="AU198" s="159" t="s">
        <v>134</v>
      </c>
      <c r="AY198" s="14" t="s">
        <v>126</v>
      </c>
      <c r="BE198" s="160">
        <f t="shared" si="44"/>
        <v>0</v>
      </c>
      <c r="BF198" s="160">
        <f t="shared" si="45"/>
        <v>0</v>
      </c>
      <c r="BG198" s="160">
        <f t="shared" si="46"/>
        <v>0</v>
      </c>
      <c r="BH198" s="160">
        <f t="shared" si="47"/>
        <v>0</v>
      </c>
      <c r="BI198" s="160">
        <f t="shared" si="48"/>
        <v>0</v>
      </c>
      <c r="BJ198" s="14" t="s">
        <v>134</v>
      </c>
      <c r="BK198" s="161">
        <f t="shared" si="49"/>
        <v>0</v>
      </c>
      <c r="BL198" s="14" t="s">
        <v>133</v>
      </c>
      <c r="BM198" s="159" t="s">
        <v>369</v>
      </c>
    </row>
    <row r="199" spans="1:65" s="2" customFormat="1" ht="16.5" customHeight="1" x14ac:dyDescent="0.2">
      <c r="A199" s="29"/>
      <c r="B199" s="147"/>
      <c r="C199" s="148" t="s">
        <v>370</v>
      </c>
      <c r="D199" s="148" t="s">
        <v>129</v>
      </c>
      <c r="E199" s="149" t="s">
        <v>371</v>
      </c>
      <c r="F199" s="150" t="s">
        <v>372</v>
      </c>
      <c r="G199" s="151" t="s">
        <v>190</v>
      </c>
      <c r="H199" s="152">
        <v>18</v>
      </c>
      <c r="I199" s="153"/>
      <c r="J199" s="152">
        <f t="shared" si="40"/>
        <v>0</v>
      </c>
      <c r="K199" s="154"/>
      <c r="L199" s="30"/>
      <c r="M199" s="155" t="s">
        <v>1</v>
      </c>
      <c r="N199" s="156" t="s">
        <v>40</v>
      </c>
      <c r="O199" s="58"/>
      <c r="P199" s="157">
        <f t="shared" si="41"/>
        <v>0</v>
      </c>
      <c r="Q199" s="157">
        <v>0</v>
      </c>
      <c r="R199" s="157">
        <f t="shared" si="42"/>
        <v>0</v>
      </c>
      <c r="S199" s="157">
        <v>0</v>
      </c>
      <c r="T199" s="158">
        <f t="shared" si="43"/>
        <v>0</v>
      </c>
      <c r="U199" s="29"/>
      <c r="V199" s="29"/>
      <c r="W199" s="29"/>
      <c r="X199" s="29"/>
      <c r="Y199" s="29"/>
      <c r="Z199" s="29"/>
      <c r="AA199" s="29"/>
      <c r="AB199" s="29"/>
      <c r="AC199" s="29"/>
      <c r="AD199" s="29"/>
      <c r="AE199" s="29"/>
      <c r="AR199" s="159" t="s">
        <v>133</v>
      </c>
      <c r="AT199" s="159" t="s">
        <v>129</v>
      </c>
      <c r="AU199" s="159" t="s">
        <v>134</v>
      </c>
      <c r="AY199" s="14" t="s">
        <v>126</v>
      </c>
      <c r="BE199" s="160">
        <f t="shared" si="44"/>
        <v>0</v>
      </c>
      <c r="BF199" s="160">
        <f t="shared" si="45"/>
        <v>0</v>
      </c>
      <c r="BG199" s="160">
        <f t="shared" si="46"/>
        <v>0</v>
      </c>
      <c r="BH199" s="160">
        <f t="shared" si="47"/>
        <v>0</v>
      </c>
      <c r="BI199" s="160">
        <f t="shared" si="48"/>
        <v>0</v>
      </c>
      <c r="BJ199" s="14" t="s">
        <v>134</v>
      </c>
      <c r="BK199" s="161">
        <f t="shared" si="49"/>
        <v>0</v>
      </c>
      <c r="BL199" s="14" t="s">
        <v>133</v>
      </c>
      <c r="BM199" s="159" t="s">
        <v>373</v>
      </c>
    </row>
    <row r="200" spans="1:65" s="2" customFormat="1" ht="16.5" customHeight="1" x14ac:dyDescent="0.2">
      <c r="A200" s="29"/>
      <c r="B200" s="147"/>
      <c r="C200" s="148" t="s">
        <v>374</v>
      </c>
      <c r="D200" s="148" t="s">
        <v>129</v>
      </c>
      <c r="E200" s="149" t="s">
        <v>375</v>
      </c>
      <c r="F200" s="150" t="s">
        <v>376</v>
      </c>
      <c r="G200" s="151" t="s">
        <v>190</v>
      </c>
      <c r="H200" s="152">
        <v>18</v>
      </c>
      <c r="I200" s="153"/>
      <c r="J200" s="152">
        <f t="shared" si="40"/>
        <v>0</v>
      </c>
      <c r="K200" s="154"/>
      <c r="L200" s="30"/>
      <c r="M200" s="155" t="s">
        <v>1</v>
      </c>
      <c r="N200" s="156" t="s">
        <v>40</v>
      </c>
      <c r="O200" s="58"/>
      <c r="P200" s="157">
        <f t="shared" si="41"/>
        <v>0</v>
      </c>
      <c r="Q200" s="157">
        <v>0</v>
      </c>
      <c r="R200" s="157">
        <f t="shared" si="42"/>
        <v>0</v>
      </c>
      <c r="S200" s="157">
        <v>0</v>
      </c>
      <c r="T200" s="158">
        <f t="shared" si="43"/>
        <v>0</v>
      </c>
      <c r="U200" s="29"/>
      <c r="V200" s="29"/>
      <c r="W200" s="29"/>
      <c r="X200" s="29"/>
      <c r="Y200" s="29"/>
      <c r="Z200" s="29"/>
      <c r="AA200" s="29"/>
      <c r="AB200" s="29"/>
      <c r="AC200" s="29"/>
      <c r="AD200" s="29"/>
      <c r="AE200" s="29"/>
      <c r="AR200" s="159" t="s">
        <v>133</v>
      </c>
      <c r="AT200" s="159" t="s">
        <v>129</v>
      </c>
      <c r="AU200" s="159" t="s">
        <v>134</v>
      </c>
      <c r="AY200" s="14" t="s">
        <v>126</v>
      </c>
      <c r="BE200" s="160">
        <f t="shared" si="44"/>
        <v>0</v>
      </c>
      <c r="BF200" s="160">
        <f t="shared" si="45"/>
        <v>0</v>
      </c>
      <c r="BG200" s="160">
        <f t="shared" si="46"/>
        <v>0</v>
      </c>
      <c r="BH200" s="160">
        <f t="shared" si="47"/>
        <v>0</v>
      </c>
      <c r="BI200" s="160">
        <f t="shared" si="48"/>
        <v>0</v>
      </c>
      <c r="BJ200" s="14" t="s">
        <v>134</v>
      </c>
      <c r="BK200" s="161">
        <f t="shared" si="49"/>
        <v>0</v>
      </c>
      <c r="BL200" s="14" t="s">
        <v>133</v>
      </c>
      <c r="BM200" s="159" t="s">
        <v>377</v>
      </c>
    </row>
    <row r="201" spans="1:65" s="2" customFormat="1" ht="16.5" customHeight="1" x14ac:dyDescent="0.2">
      <c r="A201" s="29"/>
      <c r="B201" s="147"/>
      <c r="C201" s="148" t="s">
        <v>378</v>
      </c>
      <c r="D201" s="148" t="s">
        <v>129</v>
      </c>
      <c r="E201" s="149" t="s">
        <v>379</v>
      </c>
      <c r="F201" s="150" t="s">
        <v>380</v>
      </c>
      <c r="G201" s="151" t="s">
        <v>190</v>
      </c>
      <c r="H201" s="152">
        <v>2</v>
      </c>
      <c r="I201" s="153"/>
      <c r="J201" s="152">
        <f t="shared" si="40"/>
        <v>0</v>
      </c>
      <c r="K201" s="154"/>
      <c r="L201" s="30"/>
      <c r="M201" s="155" t="s">
        <v>1</v>
      </c>
      <c r="N201" s="156" t="s">
        <v>40</v>
      </c>
      <c r="O201" s="58"/>
      <c r="P201" s="157">
        <f t="shared" si="41"/>
        <v>0</v>
      </c>
      <c r="Q201" s="157">
        <v>0</v>
      </c>
      <c r="R201" s="157">
        <f t="shared" si="42"/>
        <v>0</v>
      </c>
      <c r="S201" s="157">
        <v>0</v>
      </c>
      <c r="T201" s="158">
        <f t="shared" si="43"/>
        <v>0</v>
      </c>
      <c r="U201" s="29"/>
      <c r="V201" s="29"/>
      <c r="W201" s="29"/>
      <c r="X201" s="29"/>
      <c r="Y201" s="29"/>
      <c r="Z201" s="29"/>
      <c r="AA201" s="29"/>
      <c r="AB201" s="29"/>
      <c r="AC201" s="29"/>
      <c r="AD201" s="29"/>
      <c r="AE201" s="29"/>
      <c r="AR201" s="159" t="s">
        <v>133</v>
      </c>
      <c r="AT201" s="159" t="s">
        <v>129</v>
      </c>
      <c r="AU201" s="159" t="s">
        <v>134</v>
      </c>
      <c r="AY201" s="14" t="s">
        <v>126</v>
      </c>
      <c r="BE201" s="160">
        <f t="shared" si="44"/>
        <v>0</v>
      </c>
      <c r="BF201" s="160">
        <f t="shared" si="45"/>
        <v>0</v>
      </c>
      <c r="BG201" s="160">
        <f t="shared" si="46"/>
        <v>0</v>
      </c>
      <c r="BH201" s="160">
        <f t="shared" si="47"/>
        <v>0</v>
      </c>
      <c r="BI201" s="160">
        <f t="shared" si="48"/>
        <v>0</v>
      </c>
      <c r="BJ201" s="14" t="s">
        <v>134</v>
      </c>
      <c r="BK201" s="161">
        <f t="shared" si="49"/>
        <v>0</v>
      </c>
      <c r="BL201" s="14" t="s">
        <v>133</v>
      </c>
      <c r="BM201" s="159" t="s">
        <v>381</v>
      </c>
    </row>
    <row r="202" spans="1:65" s="2" customFormat="1" ht="16.5" customHeight="1" x14ac:dyDescent="0.2">
      <c r="A202" s="29"/>
      <c r="B202" s="147"/>
      <c r="C202" s="148" t="s">
        <v>382</v>
      </c>
      <c r="D202" s="148" t="s">
        <v>129</v>
      </c>
      <c r="E202" s="149" t="s">
        <v>383</v>
      </c>
      <c r="F202" s="150" t="s">
        <v>270</v>
      </c>
      <c r="G202" s="151" t="s">
        <v>271</v>
      </c>
      <c r="H202" s="152">
        <v>1</v>
      </c>
      <c r="I202" s="153"/>
      <c r="J202" s="152">
        <f t="shared" si="40"/>
        <v>0</v>
      </c>
      <c r="K202" s="154"/>
      <c r="L202" s="30"/>
      <c r="M202" s="155" t="s">
        <v>1</v>
      </c>
      <c r="N202" s="156" t="s">
        <v>40</v>
      </c>
      <c r="O202" s="58"/>
      <c r="P202" s="157">
        <f t="shared" si="41"/>
        <v>0</v>
      </c>
      <c r="Q202" s="157">
        <v>0</v>
      </c>
      <c r="R202" s="157">
        <f t="shared" si="42"/>
        <v>0</v>
      </c>
      <c r="S202" s="157">
        <v>0</v>
      </c>
      <c r="T202" s="158">
        <f t="shared" si="43"/>
        <v>0</v>
      </c>
      <c r="U202" s="29"/>
      <c r="V202" s="29"/>
      <c r="W202" s="29"/>
      <c r="X202" s="29"/>
      <c r="Y202" s="29"/>
      <c r="Z202" s="29"/>
      <c r="AA202" s="29"/>
      <c r="AB202" s="29"/>
      <c r="AC202" s="29"/>
      <c r="AD202" s="29"/>
      <c r="AE202" s="29"/>
      <c r="AR202" s="159" t="s">
        <v>133</v>
      </c>
      <c r="AT202" s="159" t="s">
        <v>129</v>
      </c>
      <c r="AU202" s="159" t="s">
        <v>134</v>
      </c>
      <c r="AY202" s="14" t="s">
        <v>126</v>
      </c>
      <c r="BE202" s="160">
        <f t="shared" si="44"/>
        <v>0</v>
      </c>
      <c r="BF202" s="160">
        <f t="shared" si="45"/>
        <v>0</v>
      </c>
      <c r="BG202" s="160">
        <f t="shared" si="46"/>
        <v>0</v>
      </c>
      <c r="BH202" s="160">
        <f t="shared" si="47"/>
        <v>0</v>
      </c>
      <c r="BI202" s="160">
        <f t="shared" si="48"/>
        <v>0</v>
      </c>
      <c r="BJ202" s="14" t="s">
        <v>134</v>
      </c>
      <c r="BK202" s="161">
        <f t="shared" si="49"/>
        <v>0</v>
      </c>
      <c r="BL202" s="14" t="s">
        <v>133</v>
      </c>
      <c r="BM202" s="159" t="s">
        <v>384</v>
      </c>
    </row>
    <row r="203" spans="1:65" s="12" customFormat="1" ht="22.9" customHeight="1" x14ac:dyDescent="0.2">
      <c r="B203" s="134"/>
      <c r="D203" s="135" t="s">
        <v>73</v>
      </c>
      <c r="E203" s="145" t="s">
        <v>385</v>
      </c>
      <c r="F203" s="145" t="s">
        <v>386</v>
      </c>
      <c r="I203" s="137"/>
      <c r="J203" s="146">
        <f>BK203</f>
        <v>0</v>
      </c>
      <c r="L203" s="134"/>
      <c r="M203" s="139"/>
      <c r="N203" s="140"/>
      <c r="O203" s="140"/>
      <c r="P203" s="141">
        <f>SUM(P204:P212)</f>
        <v>0</v>
      </c>
      <c r="Q203" s="140"/>
      <c r="R203" s="141">
        <f>SUM(R204:R212)</f>
        <v>13.156587920000002</v>
      </c>
      <c r="S203" s="140"/>
      <c r="T203" s="142">
        <f>SUM(T204:T212)</f>
        <v>4.7453839999999996</v>
      </c>
      <c r="AR203" s="135" t="s">
        <v>134</v>
      </c>
      <c r="AT203" s="143" t="s">
        <v>73</v>
      </c>
      <c r="AU203" s="143" t="s">
        <v>82</v>
      </c>
      <c r="AY203" s="135" t="s">
        <v>126</v>
      </c>
      <c r="BK203" s="144">
        <f>SUM(BK204:BK212)</f>
        <v>0</v>
      </c>
    </row>
    <row r="204" spans="1:65" s="2" customFormat="1" ht="33" customHeight="1" x14ac:dyDescent="0.2">
      <c r="A204" s="29"/>
      <c r="B204" s="147"/>
      <c r="C204" s="148" t="s">
        <v>387</v>
      </c>
      <c r="D204" s="148" t="s">
        <v>129</v>
      </c>
      <c r="E204" s="149" t="s">
        <v>388</v>
      </c>
      <c r="F204" s="150" t="s">
        <v>389</v>
      </c>
      <c r="G204" s="151" t="s">
        <v>173</v>
      </c>
      <c r="H204" s="152">
        <v>307.05599999999998</v>
      </c>
      <c r="I204" s="153"/>
      <c r="J204" s="152">
        <f t="shared" ref="J204:J212" si="50">ROUND(I204*H204,3)</f>
        <v>0</v>
      </c>
      <c r="K204" s="154"/>
      <c r="L204" s="30"/>
      <c r="M204" s="155" t="s">
        <v>1</v>
      </c>
      <c r="N204" s="156" t="s">
        <v>40</v>
      </c>
      <c r="O204" s="58"/>
      <c r="P204" s="157">
        <f t="shared" ref="P204:P212" si="51">O204*H204</f>
        <v>0</v>
      </c>
      <c r="Q204" s="157">
        <v>1.4670000000000001E-2</v>
      </c>
      <c r="R204" s="157">
        <f t="shared" ref="R204:R212" si="52">Q204*H204</f>
        <v>4.5045115200000003</v>
      </c>
      <c r="S204" s="157">
        <v>0</v>
      </c>
      <c r="T204" s="158">
        <f t="shared" ref="T204:T212" si="53">S204*H204</f>
        <v>0</v>
      </c>
      <c r="U204" s="29"/>
      <c r="V204" s="29"/>
      <c r="W204" s="29"/>
      <c r="X204" s="29"/>
      <c r="Y204" s="29"/>
      <c r="Z204" s="29"/>
      <c r="AA204" s="29"/>
      <c r="AB204" s="29"/>
      <c r="AC204" s="29"/>
      <c r="AD204" s="29"/>
      <c r="AE204" s="29"/>
      <c r="AR204" s="159" t="s">
        <v>192</v>
      </c>
      <c r="AT204" s="159" t="s">
        <v>129</v>
      </c>
      <c r="AU204" s="159" t="s">
        <v>134</v>
      </c>
      <c r="AY204" s="14" t="s">
        <v>126</v>
      </c>
      <c r="BE204" s="160">
        <f t="shared" ref="BE204:BE212" si="54">IF(N204="základná",J204,0)</f>
        <v>0</v>
      </c>
      <c r="BF204" s="160">
        <f t="shared" ref="BF204:BF212" si="55">IF(N204="znížená",J204,0)</f>
        <v>0</v>
      </c>
      <c r="BG204" s="160">
        <f t="shared" ref="BG204:BG212" si="56">IF(N204="zákl. prenesená",J204,0)</f>
        <v>0</v>
      </c>
      <c r="BH204" s="160">
        <f t="shared" ref="BH204:BH212" si="57">IF(N204="zníž. prenesená",J204,0)</f>
        <v>0</v>
      </c>
      <c r="BI204" s="160">
        <f t="shared" ref="BI204:BI212" si="58">IF(N204="nulová",J204,0)</f>
        <v>0</v>
      </c>
      <c r="BJ204" s="14" t="s">
        <v>134</v>
      </c>
      <c r="BK204" s="161">
        <f t="shared" ref="BK204:BK212" si="59">ROUND(I204*H204,3)</f>
        <v>0</v>
      </c>
      <c r="BL204" s="14" t="s">
        <v>192</v>
      </c>
      <c r="BM204" s="159" t="s">
        <v>390</v>
      </c>
    </row>
    <row r="205" spans="1:65" s="2" customFormat="1" ht="24.2" customHeight="1" x14ac:dyDescent="0.2">
      <c r="A205" s="29"/>
      <c r="B205" s="147"/>
      <c r="C205" s="148" t="s">
        <v>391</v>
      </c>
      <c r="D205" s="148" t="s">
        <v>129</v>
      </c>
      <c r="E205" s="149" t="s">
        <v>392</v>
      </c>
      <c r="F205" s="150" t="s">
        <v>393</v>
      </c>
      <c r="G205" s="151" t="s">
        <v>132</v>
      </c>
      <c r="H205" s="152">
        <v>478.95</v>
      </c>
      <c r="I205" s="153"/>
      <c r="J205" s="152">
        <f t="shared" si="50"/>
        <v>0</v>
      </c>
      <c r="K205" s="154"/>
      <c r="L205" s="30"/>
      <c r="M205" s="155" t="s">
        <v>1</v>
      </c>
      <c r="N205" s="156" t="s">
        <v>40</v>
      </c>
      <c r="O205" s="58"/>
      <c r="P205" s="157">
        <f t="shared" si="51"/>
        <v>0</v>
      </c>
      <c r="Q205" s="157">
        <v>0</v>
      </c>
      <c r="R205" s="157">
        <f t="shared" si="52"/>
        <v>0</v>
      </c>
      <c r="S205" s="157">
        <v>0</v>
      </c>
      <c r="T205" s="158">
        <f t="shared" si="53"/>
        <v>0</v>
      </c>
      <c r="U205" s="29"/>
      <c r="V205" s="29"/>
      <c r="W205" s="29"/>
      <c r="X205" s="29"/>
      <c r="Y205" s="29"/>
      <c r="Z205" s="29"/>
      <c r="AA205" s="29"/>
      <c r="AB205" s="29"/>
      <c r="AC205" s="29"/>
      <c r="AD205" s="29"/>
      <c r="AE205" s="29"/>
      <c r="AR205" s="159" t="s">
        <v>192</v>
      </c>
      <c r="AT205" s="159" t="s">
        <v>129</v>
      </c>
      <c r="AU205" s="159" t="s">
        <v>134</v>
      </c>
      <c r="AY205" s="14" t="s">
        <v>126</v>
      </c>
      <c r="BE205" s="160">
        <f t="shared" si="54"/>
        <v>0</v>
      </c>
      <c r="BF205" s="160">
        <f t="shared" si="55"/>
        <v>0</v>
      </c>
      <c r="BG205" s="160">
        <f t="shared" si="56"/>
        <v>0</v>
      </c>
      <c r="BH205" s="160">
        <f t="shared" si="57"/>
        <v>0</v>
      </c>
      <c r="BI205" s="160">
        <f t="shared" si="58"/>
        <v>0</v>
      </c>
      <c r="BJ205" s="14" t="s">
        <v>134</v>
      </c>
      <c r="BK205" s="161">
        <f t="shared" si="59"/>
        <v>0</v>
      </c>
      <c r="BL205" s="14" t="s">
        <v>192</v>
      </c>
      <c r="BM205" s="159" t="s">
        <v>394</v>
      </c>
    </row>
    <row r="206" spans="1:65" s="2" customFormat="1" ht="33" customHeight="1" x14ac:dyDescent="0.2">
      <c r="A206" s="29"/>
      <c r="B206" s="147"/>
      <c r="C206" s="162" t="s">
        <v>395</v>
      </c>
      <c r="D206" s="162" t="s">
        <v>240</v>
      </c>
      <c r="E206" s="163" t="s">
        <v>396</v>
      </c>
      <c r="F206" s="164" t="s">
        <v>397</v>
      </c>
      <c r="G206" s="165" t="s">
        <v>195</v>
      </c>
      <c r="H206" s="166">
        <v>12.644</v>
      </c>
      <c r="I206" s="167"/>
      <c r="J206" s="166">
        <f t="shared" si="50"/>
        <v>0</v>
      </c>
      <c r="K206" s="168"/>
      <c r="L206" s="169"/>
      <c r="M206" s="170" t="s">
        <v>1</v>
      </c>
      <c r="N206" s="171" t="s">
        <v>40</v>
      </c>
      <c r="O206" s="58"/>
      <c r="P206" s="157">
        <f t="shared" si="51"/>
        <v>0</v>
      </c>
      <c r="Q206" s="157">
        <v>0.55000000000000004</v>
      </c>
      <c r="R206" s="157">
        <f t="shared" si="52"/>
        <v>6.954200000000001</v>
      </c>
      <c r="S206" s="157">
        <v>0</v>
      </c>
      <c r="T206" s="158">
        <f t="shared" si="53"/>
        <v>0</v>
      </c>
      <c r="U206" s="29"/>
      <c r="V206" s="29"/>
      <c r="W206" s="29"/>
      <c r="X206" s="29"/>
      <c r="Y206" s="29"/>
      <c r="Z206" s="29"/>
      <c r="AA206" s="29"/>
      <c r="AB206" s="29"/>
      <c r="AC206" s="29"/>
      <c r="AD206" s="29"/>
      <c r="AE206" s="29"/>
      <c r="AR206" s="159" t="s">
        <v>264</v>
      </c>
      <c r="AT206" s="159" t="s">
        <v>240</v>
      </c>
      <c r="AU206" s="159" t="s">
        <v>134</v>
      </c>
      <c r="AY206" s="14" t="s">
        <v>126</v>
      </c>
      <c r="BE206" s="160">
        <f t="shared" si="54"/>
        <v>0</v>
      </c>
      <c r="BF206" s="160">
        <f t="shared" si="55"/>
        <v>0</v>
      </c>
      <c r="BG206" s="160">
        <f t="shared" si="56"/>
        <v>0</v>
      </c>
      <c r="BH206" s="160">
        <f t="shared" si="57"/>
        <v>0</v>
      </c>
      <c r="BI206" s="160">
        <f t="shared" si="58"/>
        <v>0</v>
      </c>
      <c r="BJ206" s="14" t="s">
        <v>134</v>
      </c>
      <c r="BK206" s="161">
        <f t="shared" si="59"/>
        <v>0</v>
      </c>
      <c r="BL206" s="14" t="s">
        <v>192</v>
      </c>
      <c r="BM206" s="159" t="s">
        <v>398</v>
      </c>
    </row>
    <row r="207" spans="1:65" s="2" customFormat="1" ht="33" customHeight="1" x14ac:dyDescent="0.2">
      <c r="A207" s="29"/>
      <c r="B207" s="147"/>
      <c r="C207" s="148" t="s">
        <v>399</v>
      </c>
      <c r="D207" s="148" t="s">
        <v>129</v>
      </c>
      <c r="E207" s="149" t="s">
        <v>400</v>
      </c>
      <c r="F207" s="150" t="s">
        <v>401</v>
      </c>
      <c r="G207" s="151" t="s">
        <v>132</v>
      </c>
      <c r="H207" s="152">
        <v>478.95</v>
      </c>
      <c r="I207" s="153"/>
      <c r="J207" s="152">
        <f t="shared" si="50"/>
        <v>0</v>
      </c>
      <c r="K207" s="154"/>
      <c r="L207" s="30"/>
      <c r="M207" s="155" t="s">
        <v>1</v>
      </c>
      <c r="N207" s="156" t="s">
        <v>40</v>
      </c>
      <c r="O207" s="58"/>
      <c r="P207" s="157">
        <f t="shared" si="51"/>
        <v>0</v>
      </c>
      <c r="Q207" s="157">
        <v>0</v>
      </c>
      <c r="R207" s="157">
        <f t="shared" si="52"/>
        <v>0</v>
      </c>
      <c r="S207" s="157">
        <v>7.0000000000000001E-3</v>
      </c>
      <c r="T207" s="158">
        <f t="shared" si="53"/>
        <v>3.3526500000000001</v>
      </c>
      <c r="U207" s="29"/>
      <c r="V207" s="29"/>
      <c r="W207" s="29"/>
      <c r="X207" s="29"/>
      <c r="Y207" s="29"/>
      <c r="Z207" s="29"/>
      <c r="AA207" s="29"/>
      <c r="AB207" s="29"/>
      <c r="AC207" s="29"/>
      <c r="AD207" s="29"/>
      <c r="AE207" s="29"/>
      <c r="AR207" s="159" t="s">
        <v>192</v>
      </c>
      <c r="AT207" s="159" t="s">
        <v>129</v>
      </c>
      <c r="AU207" s="159" t="s">
        <v>134</v>
      </c>
      <c r="AY207" s="14" t="s">
        <v>126</v>
      </c>
      <c r="BE207" s="160">
        <f t="shared" si="54"/>
        <v>0</v>
      </c>
      <c r="BF207" s="160">
        <f t="shared" si="55"/>
        <v>0</v>
      </c>
      <c r="BG207" s="160">
        <f t="shared" si="56"/>
        <v>0</v>
      </c>
      <c r="BH207" s="160">
        <f t="shared" si="57"/>
        <v>0</v>
      </c>
      <c r="BI207" s="160">
        <f t="shared" si="58"/>
        <v>0</v>
      </c>
      <c r="BJ207" s="14" t="s">
        <v>134</v>
      </c>
      <c r="BK207" s="161">
        <f t="shared" si="59"/>
        <v>0</v>
      </c>
      <c r="BL207" s="14" t="s">
        <v>192</v>
      </c>
      <c r="BM207" s="159" t="s">
        <v>402</v>
      </c>
    </row>
    <row r="208" spans="1:65" s="2" customFormat="1" ht="44.25" customHeight="1" x14ac:dyDescent="0.2">
      <c r="A208" s="29"/>
      <c r="B208" s="147"/>
      <c r="C208" s="148" t="s">
        <v>403</v>
      </c>
      <c r="D208" s="148" t="s">
        <v>129</v>
      </c>
      <c r="E208" s="149" t="s">
        <v>404</v>
      </c>
      <c r="F208" s="150" t="s">
        <v>405</v>
      </c>
      <c r="G208" s="151" t="s">
        <v>195</v>
      </c>
      <c r="H208" s="152">
        <v>16.643999999999998</v>
      </c>
      <c r="I208" s="153"/>
      <c r="J208" s="152">
        <f t="shared" si="50"/>
        <v>0</v>
      </c>
      <c r="K208" s="154"/>
      <c r="L208" s="30"/>
      <c r="M208" s="155" t="s">
        <v>1</v>
      </c>
      <c r="N208" s="156" t="s">
        <v>40</v>
      </c>
      <c r="O208" s="58"/>
      <c r="P208" s="157">
        <f t="shared" si="51"/>
        <v>0</v>
      </c>
      <c r="Q208" s="157">
        <v>2.3099999999999999E-2</v>
      </c>
      <c r="R208" s="157">
        <f t="shared" si="52"/>
        <v>0.38447639999999994</v>
      </c>
      <c r="S208" s="157">
        <v>0</v>
      </c>
      <c r="T208" s="158">
        <f t="shared" si="53"/>
        <v>0</v>
      </c>
      <c r="U208" s="29"/>
      <c r="V208" s="29"/>
      <c r="W208" s="29"/>
      <c r="X208" s="29"/>
      <c r="Y208" s="29"/>
      <c r="Z208" s="29"/>
      <c r="AA208" s="29"/>
      <c r="AB208" s="29"/>
      <c r="AC208" s="29"/>
      <c r="AD208" s="29"/>
      <c r="AE208" s="29"/>
      <c r="AR208" s="159" t="s">
        <v>192</v>
      </c>
      <c r="AT208" s="159" t="s">
        <v>129</v>
      </c>
      <c r="AU208" s="159" t="s">
        <v>134</v>
      </c>
      <c r="AY208" s="14" t="s">
        <v>126</v>
      </c>
      <c r="BE208" s="160">
        <f t="shared" si="54"/>
        <v>0</v>
      </c>
      <c r="BF208" s="160">
        <f t="shared" si="55"/>
        <v>0</v>
      </c>
      <c r="BG208" s="160">
        <f t="shared" si="56"/>
        <v>0</v>
      </c>
      <c r="BH208" s="160">
        <f t="shared" si="57"/>
        <v>0</v>
      </c>
      <c r="BI208" s="160">
        <f t="shared" si="58"/>
        <v>0</v>
      </c>
      <c r="BJ208" s="14" t="s">
        <v>134</v>
      </c>
      <c r="BK208" s="161">
        <f t="shared" si="59"/>
        <v>0</v>
      </c>
      <c r="BL208" s="14" t="s">
        <v>192</v>
      </c>
      <c r="BM208" s="159" t="s">
        <v>406</v>
      </c>
    </row>
    <row r="209" spans="1:65" s="2" customFormat="1" ht="24.2" customHeight="1" x14ac:dyDescent="0.2">
      <c r="A209" s="29"/>
      <c r="B209" s="147"/>
      <c r="C209" s="148" t="s">
        <v>407</v>
      </c>
      <c r="D209" s="148" t="s">
        <v>129</v>
      </c>
      <c r="E209" s="149" t="s">
        <v>408</v>
      </c>
      <c r="F209" s="150" t="s">
        <v>409</v>
      </c>
      <c r="G209" s="151" t="s">
        <v>132</v>
      </c>
      <c r="H209" s="152">
        <v>99.480999999999995</v>
      </c>
      <c r="I209" s="153"/>
      <c r="J209" s="152">
        <f t="shared" si="50"/>
        <v>0</v>
      </c>
      <c r="K209" s="154"/>
      <c r="L209" s="30"/>
      <c r="M209" s="155" t="s">
        <v>1</v>
      </c>
      <c r="N209" s="156" t="s">
        <v>40</v>
      </c>
      <c r="O209" s="58"/>
      <c r="P209" s="157">
        <f t="shared" si="51"/>
        <v>0</v>
      </c>
      <c r="Q209" s="157">
        <v>0</v>
      </c>
      <c r="R209" s="157">
        <f t="shared" si="52"/>
        <v>0</v>
      </c>
      <c r="S209" s="157">
        <v>0</v>
      </c>
      <c r="T209" s="158">
        <f t="shared" si="53"/>
        <v>0</v>
      </c>
      <c r="U209" s="29"/>
      <c r="V209" s="29"/>
      <c r="W209" s="29"/>
      <c r="X209" s="29"/>
      <c r="Y209" s="29"/>
      <c r="Z209" s="29"/>
      <c r="AA209" s="29"/>
      <c r="AB209" s="29"/>
      <c r="AC209" s="29"/>
      <c r="AD209" s="29"/>
      <c r="AE209" s="29"/>
      <c r="AR209" s="159" t="s">
        <v>192</v>
      </c>
      <c r="AT209" s="159" t="s">
        <v>129</v>
      </c>
      <c r="AU209" s="159" t="s">
        <v>134</v>
      </c>
      <c r="AY209" s="14" t="s">
        <v>126</v>
      </c>
      <c r="BE209" s="160">
        <f t="shared" si="54"/>
        <v>0</v>
      </c>
      <c r="BF209" s="160">
        <f t="shared" si="55"/>
        <v>0</v>
      </c>
      <c r="BG209" s="160">
        <f t="shared" si="56"/>
        <v>0</v>
      </c>
      <c r="BH209" s="160">
        <f t="shared" si="57"/>
        <v>0</v>
      </c>
      <c r="BI209" s="160">
        <f t="shared" si="58"/>
        <v>0</v>
      </c>
      <c r="BJ209" s="14" t="s">
        <v>134</v>
      </c>
      <c r="BK209" s="161">
        <f t="shared" si="59"/>
        <v>0</v>
      </c>
      <c r="BL209" s="14" t="s">
        <v>192</v>
      </c>
      <c r="BM209" s="159" t="s">
        <v>410</v>
      </c>
    </row>
    <row r="210" spans="1:65" s="2" customFormat="1" ht="33" customHeight="1" x14ac:dyDescent="0.2">
      <c r="A210" s="29"/>
      <c r="B210" s="147"/>
      <c r="C210" s="162" t="s">
        <v>411</v>
      </c>
      <c r="D210" s="162" t="s">
        <v>240</v>
      </c>
      <c r="E210" s="163" t="s">
        <v>412</v>
      </c>
      <c r="F210" s="164" t="s">
        <v>413</v>
      </c>
      <c r="G210" s="165" t="s">
        <v>195</v>
      </c>
      <c r="H210" s="166">
        <v>2.3879999999999999</v>
      </c>
      <c r="I210" s="167"/>
      <c r="J210" s="166">
        <f t="shared" si="50"/>
        <v>0</v>
      </c>
      <c r="K210" s="168"/>
      <c r="L210" s="169"/>
      <c r="M210" s="170" t="s">
        <v>1</v>
      </c>
      <c r="N210" s="171" t="s">
        <v>40</v>
      </c>
      <c r="O210" s="58"/>
      <c r="P210" s="157">
        <f t="shared" si="51"/>
        <v>0</v>
      </c>
      <c r="Q210" s="157">
        <v>0.55000000000000004</v>
      </c>
      <c r="R210" s="157">
        <f t="shared" si="52"/>
        <v>1.3134000000000001</v>
      </c>
      <c r="S210" s="157">
        <v>0</v>
      </c>
      <c r="T210" s="158">
        <f t="shared" si="53"/>
        <v>0</v>
      </c>
      <c r="U210" s="29"/>
      <c r="V210" s="29"/>
      <c r="W210" s="29"/>
      <c r="X210" s="29"/>
      <c r="Y210" s="29"/>
      <c r="Z210" s="29"/>
      <c r="AA210" s="29"/>
      <c r="AB210" s="29"/>
      <c r="AC210" s="29"/>
      <c r="AD210" s="29"/>
      <c r="AE210" s="29"/>
      <c r="AR210" s="159" t="s">
        <v>264</v>
      </c>
      <c r="AT210" s="159" t="s">
        <v>240</v>
      </c>
      <c r="AU210" s="159" t="s">
        <v>134</v>
      </c>
      <c r="AY210" s="14" t="s">
        <v>126</v>
      </c>
      <c r="BE210" s="160">
        <f t="shared" si="54"/>
        <v>0</v>
      </c>
      <c r="BF210" s="160">
        <f t="shared" si="55"/>
        <v>0</v>
      </c>
      <c r="BG210" s="160">
        <f t="shared" si="56"/>
        <v>0</v>
      </c>
      <c r="BH210" s="160">
        <f t="shared" si="57"/>
        <v>0</v>
      </c>
      <c r="BI210" s="160">
        <f t="shared" si="58"/>
        <v>0</v>
      </c>
      <c r="BJ210" s="14" t="s">
        <v>134</v>
      </c>
      <c r="BK210" s="161">
        <f t="shared" si="59"/>
        <v>0</v>
      </c>
      <c r="BL210" s="14" t="s">
        <v>192</v>
      </c>
      <c r="BM210" s="159" t="s">
        <v>414</v>
      </c>
    </row>
    <row r="211" spans="1:65" s="2" customFormat="1" ht="24.2" customHeight="1" x14ac:dyDescent="0.2">
      <c r="A211" s="29"/>
      <c r="B211" s="147"/>
      <c r="C211" s="148" t="s">
        <v>415</v>
      </c>
      <c r="D211" s="148" t="s">
        <v>129</v>
      </c>
      <c r="E211" s="149" t="s">
        <v>416</v>
      </c>
      <c r="F211" s="150" t="s">
        <v>417</v>
      </c>
      <c r="G211" s="151" t="s">
        <v>132</v>
      </c>
      <c r="H211" s="152">
        <v>99.480999999999995</v>
      </c>
      <c r="I211" s="153"/>
      <c r="J211" s="152">
        <f t="shared" si="50"/>
        <v>0</v>
      </c>
      <c r="K211" s="154"/>
      <c r="L211" s="30"/>
      <c r="M211" s="155" t="s">
        <v>1</v>
      </c>
      <c r="N211" s="156" t="s">
        <v>40</v>
      </c>
      <c r="O211" s="58"/>
      <c r="P211" s="157">
        <f t="shared" si="51"/>
        <v>0</v>
      </c>
      <c r="Q211" s="157">
        <v>0</v>
      </c>
      <c r="R211" s="157">
        <f t="shared" si="52"/>
        <v>0</v>
      </c>
      <c r="S211" s="157">
        <v>1.4E-2</v>
      </c>
      <c r="T211" s="158">
        <f t="shared" si="53"/>
        <v>1.3927339999999999</v>
      </c>
      <c r="U211" s="29"/>
      <c r="V211" s="29"/>
      <c r="W211" s="29"/>
      <c r="X211" s="29"/>
      <c r="Y211" s="29"/>
      <c r="Z211" s="29"/>
      <c r="AA211" s="29"/>
      <c r="AB211" s="29"/>
      <c r="AC211" s="29"/>
      <c r="AD211" s="29"/>
      <c r="AE211" s="29"/>
      <c r="AR211" s="159" t="s">
        <v>192</v>
      </c>
      <c r="AT211" s="159" t="s">
        <v>129</v>
      </c>
      <c r="AU211" s="159" t="s">
        <v>134</v>
      </c>
      <c r="AY211" s="14" t="s">
        <v>126</v>
      </c>
      <c r="BE211" s="160">
        <f t="shared" si="54"/>
        <v>0</v>
      </c>
      <c r="BF211" s="160">
        <f t="shared" si="55"/>
        <v>0</v>
      </c>
      <c r="BG211" s="160">
        <f t="shared" si="56"/>
        <v>0</v>
      </c>
      <c r="BH211" s="160">
        <f t="shared" si="57"/>
        <v>0</v>
      </c>
      <c r="BI211" s="160">
        <f t="shared" si="58"/>
        <v>0</v>
      </c>
      <c r="BJ211" s="14" t="s">
        <v>134</v>
      </c>
      <c r="BK211" s="161">
        <f t="shared" si="59"/>
        <v>0</v>
      </c>
      <c r="BL211" s="14" t="s">
        <v>192</v>
      </c>
      <c r="BM211" s="159" t="s">
        <v>418</v>
      </c>
    </row>
    <row r="212" spans="1:65" s="2" customFormat="1" ht="24.2" customHeight="1" x14ac:dyDescent="0.2">
      <c r="A212" s="29"/>
      <c r="B212" s="147"/>
      <c r="C212" s="148" t="s">
        <v>419</v>
      </c>
      <c r="D212" s="148" t="s">
        <v>129</v>
      </c>
      <c r="E212" s="149" t="s">
        <v>420</v>
      </c>
      <c r="F212" s="150" t="s">
        <v>421</v>
      </c>
      <c r="G212" s="151" t="s">
        <v>208</v>
      </c>
      <c r="H212" s="152">
        <v>13.157</v>
      </c>
      <c r="I212" s="153"/>
      <c r="J212" s="152">
        <f t="shared" si="50"/>
        <v>0</v>
      </c>
      <c r="K212" s="154"/>
      <c r="L212" s="30"/>
      <c r="M212" s="155" t="s">
        <v>1</v>
      </c>
      <c r="N212" s="156" t="s">
        <v>40</v>
      </c>
      <c r="O212" s="58"/>
      <c r="P212" s="157">
        <f t="shared" si="51"/>
        <v>0</v>
      </c>
      <c r="Q212" s="157">
        <v>0</v>
      </c>
      <c r="R212" s="157">
        <f t="shared" si="52"/>
        <v>0</v>
      </c>
      <c r="S212" s="157">
        <v>0</v>
      </c>
      <c r="T212" s="158">
        <f t="shared" si="53"/>
        <v>0</v>
      </c>
      <c r="U212" s="29"/>
      <c r="V212" s="29"/>
      <c r="W212" s="29"/>
      <c r="X212" s="29"/>
      <c r="Y212" s="29"/>
      <c r="Z212" s="29"/>
      <c r="AA212" s="29"/>
      <c r="AB212" s="29"/>
      <c r="AC212" s="29"/>
      <c r="AD212" s="29"/>
      <c r="AE212" s="29"/>
      <c r="AR212" s="159" t="s">
        <v>192</v>
      </c>
      <c r="AT212" s="159" t="s">
        <v>129</v>
      </c>
      <c r="AU212" s="159" t="s">
        <v>134</v>
      </c>
      <c r="AY212" s="14" t="s">
        <v>126</v>
      </c>
      <c r="BE212" s="160">
        <f t="shared" si="54"/>
        <v>0</v>
      </c>
      <c r="BF212" s="160">
        <f t="shared" si="55"/>
        <v>0</v>
      </c>
      <c r="BG212" s="160">
        <f t="shared" si="56"/>
        <v>0</v>
      </c>
      <c r="BH212" s="160">
        <f t="shared" si="57"/>
        <v>0</v>
      </c>
      <c r="BI212" s="160">
        <f t="shared" si="58"/>
        <v>0</v>
      </c>
      <c r="BJ212" s="14" t="s">
        <v>134</v>
      </c>
      <c r="BK212" s="161">
        <f t="shared" si="59"/>
        <v>0</v>
      </c>
      <c r="BL212" s="14" t="s">
        <v>192</v>
      </c>
      <c r="BM212" s="159" t="s">
        <v>422</v>
      </c>
    </row>
    <row r="213" spans="1:65" s="12" customFormat="1" ht="22.9" customHeight="1" x14ac:dyDescent="0.2">
      <c r="B213" s="134"/>
      <c r="D213" s="135" t="s">
        <v>73</v>
      </c>
      <c r="E213" s="145" t="s">
        <v>423</v>
      </c>
      <c r="F213" s="145" t="s">
        <v>424</v>
      </c>
      <c r="I213" s="137"/>
      <c r="J213" s="146">
        <f>BK213</f>
        <v>0</v>
      </c>
      <c r="L213" s="134"/>
      <c r="M213" s="139"/>
      <c r="N213" s="140"/>
      <c r="O213" s="140"/>
      <c r="P213" s="141">
        <f>SUM(P214:P225)</f>
        <v>0</v>
      </c>
      <c r="Q213" s="140"/>
      <c r="R213" s="141">
        <f>SUM(R214:R225)</f>
        <v>3.7049888999999996</v>
      </c>
      <c r="S213" s="140"/>
      <c r="T213" s="142">
        <f>SUM(T214:T225)</f>
        <v>0.51307744</v>
      </c>
      <c r="AR213" s="135" t="s">
        <v>134</v>
      </c>
      <c r="AT213" s="143" t="s">
        <v>73</v>
      </c>
      <c r="AU213" s="143" t="s">
        <v>82</v>
      </c>
      <c r="AY213" s="135" t="s">
        <v>126</v>
      </c>
      <c r="BK213" s="144">
        <f>SUM(BK214:BK225)</f>
        <v>0</v>
      </c>
    </row>
    <row r="214" spans="1:65" s="2" customFormat="1" ht="37.9" customHeight="1" x14ac:dyDescent="0.2">
      <c r="A214" s="29"/>
      <c r="B214" s="147"/>
      <c r="C214" s="148" t="s">
        <v>425</v>
      </c>
      <c r="D214" s="148" t="s">
        <v>129</v>
      </c>
      <c r="E214" s="149" t="s">
        <v>426</v>
      </c>
      <c r="F214" s="150" t="s">
        <v>427</v>
      </c>
      <c r="G214" s="151" t="s">
        <v>132</v>
      </c>
      <c r="H214" s="152">
        <v>478.95</v>
      </c>
      <c r="I214" s="153"/>
      <c r="J214" s="152">
        <f t="shared" ref="J214:J225" si="60">ROUND(I214*H214,3)</f>
        <v>0</v>
      </c>
      <c r="K214" s="154"/>
      <c r="L214" s="30"/>
      <c r="M214" s="155" t="s">
        <v>1</v>
      </c>
      <c r="N214" s="156" t="s">
        <v>40</v>
      </c>
      <c r="O214" s="58"/>
      <c r="P214" s="157">
        <f t="shared" ref="P214:P225" si="61">O214*H214</f>
        <v>0</v>
      </c>
      <c r="Q214" s="157">
        <v>4.6999999999999999E-4</v>
      </c>
      <c r="R214" s="157">
        <f t="shared" ref="R214:R225" si="62">Q214*H214</f>
        <v>0.22510649999999999</v>
      </c>
      <c r="S214" s="157">
        <v>0</v>
      </c>
      <c r="T214" s="158">
        <f t="shared" ref="T214:T225" si="63">S214*H214</f>
        <v>0</v>
      </c>
      <c r="U214" s="29"/>
      <c r="V214" s="29"/>
      <c r="W214" s="29"/>
      <c r="X214" s="29"/>
      <c r="Y214" s="29"/>
      <c r="Z214" s="29"/>
      <c r="AA214" s="29"/>
      <c r="AB214" s="29"/>
      <c r="AC214" s="29"/>
      <c r="AD214" s="29"/>
      <c r="AE214" s="29"/>
      <c r="AR214" s="159" t="s">
        <v>192</v>
      </c>
      <c r="AT214" s="159" t="s">
        <v>129</v>
      </c>
      <c r="AU214" s="159" t="s">
        <v>134</v>
      </c>
      <c r="AY214" s="14" t="s">
        <v>126</v>
      </c>
      <c r="BE214" s="160">
        <f t="shared" ref="BE214:BE225" si="64">IF(N214="základná",J214,0)</f>
        <v>0</v>
      </c>
      <c r="BF214" s="160">
        <f t="shared" ref="BF214:BF225" si="65">IF(N214="znížená",J214,0)</f>
        <v>0</v>
      </c>
      <c r="BG214" s="160">
        <f t="shared" ref="BG214:BG225" si="66">IF(N214="zákl. prenesená",J214,0)</f>
        <v>0</v>
      </c>
      <c r="BH214" s="160">
        <f t="shared" ref="BH214:BH225" si="67">IF(N214="zníž. prenesená",J214,0)</f>
        <v>0</v>
      </c>
      <c r="BI214" s="160">
        <f t="shared" ref="BI214:BI225" si="68">IF(N214="nulová",J214,0)</f>
        <v>0</v>
      </c>
      <c r="BJ214" s="14" t="s">
        <v>134</v>
      </c>
      <c r="BK214" s="161">
        <f t="shared" ref="BK214:BK225" si="69">ROUND(I214*H214,3)</f>
        <v>0</v>
      </c>
      <c r="BL214" s="14" t="s">
        <v>192</v>
      </c>
      <c r="BM214" s="159" t="s">
        <v>428</v>
      </c>
    </row>
    <row r="215" spans="1:65" s="2" customFormat="1" ht="24.2" customHeight="1" x14ac:dyDescent="0.2">
      <c r="A215" s="29"/>
      <c r="B215" s="147"/>
      <c r="C215" s="148" t="s">
        <v>429</v>
      </c>
      <c r="D215" s="148" t="s">
        <v>129</v>
      </c>
      <c r="E215" s="149" t="s">
        <v>430</v>
      </c>
      <c r="F215" s="150" t="s">
        <v>431</v>
      </c>
      <c r="G215" s="151" t="s">
        <v>132</v>
      </c>
      <c r="H215" s="152">
        <v>478.95</v>
      </c>
      <c r="I215" s="153"/>
      <c r="J215" s="152">
        <f t="shared" si="60"/>
        <v>0</v>
      </c>
      <c r="K215" s="154"/>
      <c r="L215" s="30"/>
      <c r="M215" s="155" t="s">
        <v>1</v>
      </c>
      <c r="N215" s="156" t="s">
        <v>40</v>
      </c>
      <c r="O215" s="58"/>
      <c r="P215" s="157">
        <f t="shared" si="61"/>
        <v>0</v>
      </c>
      <c r="Q215" s="157">
        <v>6.8700000000000002E-3</v>
      </c>
      <c r="R215" s="157">
        <f t="shared" si="62"/>
        <v>3.2903864999999999</v>
      </c>
      <c r="S215" s="157">
        <v>0</v>
      </c>
      <c r="T215" s="158">
        <f t="shared" si="63"/>
        <v>0</v>
      </c>
      <c r="U215" s="29"/>
      <c r="V215" s="29"/>
      <c r="W215" s="29"/>
      <c r="X215" s="29"/>
      <c r="Y215" s="29"/>
      <c r="Z215" s="29"/>
      <c r="AA215" s="29"/>
      <c r="AB215" s="29"/>
      <c r="AC215" s="29"/>
      <c r="AD215" s="29"/>
      <c r="AE215" s="29"/>
      <c r="AR215" s="159" t="s">
        <v>192</v>
      </c>
      <c r="AT215" s="159" t="s">
        <v>129</v>
      </c>
      <c r="AU215" s="159" t="s">
        <v>134</v>
      </c>
      <c r="AY215" s="14" t="s">
        <v>126</v>
      </c>
      <c r="BE215" s="160">
        <f t="shared" si="64"/>
        <v>0</v>
      </c>
      <c r="BF215" s="160">
        <f t="shared" si="65"/>
        <v>0</v>
      </c>
      <c r="BG215" s="160">
        <f t="shared" si="66"/>
        <v>0</v>
      </c>
      <c r="BH215" s="160">
        <f t="shared" si="67"/>
        <v>0</v>
      </c>
      <c r="BI215" s="160">
        <f t="shared" si="68"/>
        <v>0</v>
      </c>
      <c r="BJ215" s="14" t="s">
        <v>134</v>
      </c>
      <c r="BK215" s="161">
        <f t="shared" si="69"/>
        <v>0</v>
      </c>
      <c r="BL215" s="14" t="s">
        <v>192</v>
      </c>
      <c r="BM215" s="159" t="s">
        <v>432</v>
      </c>
    </row>
    <row r="216" spans="1:65" s="2" customFormat="1" ht="33" customHeight="1" x14ac:dyDescent="0.2">
      <c r="A216" s="29"/>
      <c r="B216" s="147"/>
      <c r="C216" s="148" t="s">
        <v>433</v>
      </c>
      <c r="D216" s="148" t="s">
        <v>129</v>
      </c>
      <c r="E216" s="149" t="s">
        <v>434</v>
      </c>
      <c r="F216" s="150" t="s">
        <v>435</v>
      </c>
      <c r="G216" s="151" t="s">
        <v>173</v>
      </c>
      <c r="H216" s="152">
        <v>79.501999999999995</v>
      </c>
      <c r="I216" s="153"/>
      <c r="J216" s="152">
        <f t="shared" si="60"/>
        <v>0</v>
      </c>
      <c r="K216" s="154"/>
      <c r="L216" s="30"/>
      <c r="M216" s="155" t="s">
        <v>1</v>
      </c>
      <c r="N216" s="156" t="s">
        <v>40</v>
      </c>
      <c r="O216" s="58"/>
      <c r="P216" s="157">
        <f t="shared" si="61"/>
        <v>0</v>
      </c>
      <c r="Q216" s="157">
        <v>0</v>
      </c>
      <c r="R216" s="157">
        <f t="shared" si="62"/>
        <v>0</v>
      </c>
      <c r="S216" s="157">
        <v>3.47E-3</v>
      </c>
      <c r="T216" s="158">
        <f t="shared" si="63"/>
        <v>0.27587193999999998</v>
      </c>
      <c r="U216" s="29"/>
      <c r="V216" s="29"/>
      <c r="W216" s="29"/>
      <c r="X216" s="29"/>
      <c r="Y216" s="29"/>
      <c r="Z216" s="29"/>
      <c r="AA216" s="29"/>
      <c r="AB216" s="29"/>
      <c r="AC216" s="29"/>
      <c r="AD216" s="29"/>
      <c r="AE216" s="29"/>
      <c r="AR216" s="159" t="s">
        <v>192</v>
      </c>
      <c r="AT216" s="159" t="s">
        <v>129</v>
      </c>
      <c r="AU216" s="159" t="s">
        <v>134</v>
      </c>
      <c r="AY216" s="14" t="s">
        <v>126</v>
      </c>
      <c r="BE216" s="160">
        <f t="shared" si="64"/>
        <v>0</v>
      </c>
      <c r="BF216" s="160">
        <f t="shared" si="65"/>
        <v>0</v>
      </c>
      <c r="BG216" s="160">
        <f t="shared" si="66"/>
        <v>0</v>
      </c>
      <c r="BH216" s="160">
        <f t="shared" si="67"/>
        <v>0</v>
      </c>
      <c r="BI216" s="160">
        <f t="shared" si="68"/>
        <v>0</v>
      </c>
      <c r="BJ216" s="14" t="s">
        <v>134</v>
      </c>
      <c r="BK216" s="161">
        <f t="shared" si="69"/>
        <v>0</v>
      </c>
      <c r="BL216" s="14" t="s">
        <v>192</v>
      </c>
      <c r="BM216" s="159" t="s">
        <v>436</v>
      </c>
    </row>
    <row r="217" spans="1:65" s="2" customFormat="1" ht="24.2" customHeight="1" x14ac:dyDescent="0.2">
      <c r="A217" s="29"/>
      <c r="B217" s="147"/>
      <c r="C217" s="148" t="s">
        <v>437</v>
      </c>
      <c r="D217" s="148" t="s">
        <v>129</v>
      </c>
      <c r="E217" s="149" t="s">
        <v>438</v>
      </c>
      <c r="F217" s="150" t="s">
        <v>439</v>
      </c>
      <c r="G217" s="151" t="s">
        <v>190</v>
      </c>
      <c r="H217" s="152">
        <v>7</v>
      </c>
      <c r="I217" s="153"/>
      <c r="J217" s="152">
        <f t="shared" si="60"/>
        <v>0</v>
      </c>
      <c r="K217" s="154"/>
      <c r="L217" s="30"/>
      <c r="M217" s="155" t="s">
        <v>1</v>
      </c>
      <c r="N217" s="156" t="s">
        <v>40</v>
      </c>
      <c r="O217" s="58"/>
      <c r="P217" s="157">
        <f t="shared" si="61"/>
        <v>0</v>
      </c>
      <c r="Q217" s="157">
        <v>1.8000000000000001E-4</v>
      </c>
      <c r="R217" s="157">
        <f t="shared" si="62"/>
        <v>1.2600000000000001E-3</v>
      </c>
      <c r="S217" s="157">
        <v>0</v>
      </c>
      <c r="T217" s="158">
        <f t="shared" si="63"/>
        <v>0</v>
      </c>
      <c r="U217" s="29"/>
      <c r="V217" s="29"/>
      <c r="W217" s="29"/>
      <c r="X217" s="29"/>
      <c r="Y217" s="29"/>
      <c r="Z217" s="29"/>
      <c r="AA217" s="29"/>
      <c r="AB217" s="29"/>
      <c r="AC217" s="29"/>
      <c r="AD217" s="29"/>
      <c r="AE217" s="29"/>
      <c r="AR217" s="159" t="s">
        <v>192</v>
      </c>
      <c r="AT217" s="159" t="s">
        <v>129</v>
      </c>
      <c r="AU217" s="159" t="s">
        <v>134</v>
      </c>
      <c r="AY217" s="14" t="s">
        <v>126</v>
      </c>
      <c r="BE217" s="160">
        <f t="shared" si="64"/>
        <v>0</v>
      </c>
      <c r="BF217" s="160">
        <f t="shared" si="65"/>
        <v>0</v>
      </c>
      <c r="BG217" s="160">
        <f t="shared" si="66"/>
        <v>0</v>
      </c>
      <c r="BH217" s="160">
        <f t="shared" si="67"/>
        <v>0</v>
      </c>
      <c r="BI217" s="160">
        <f t="shared" si="68"/>
        <v>0</v>
      </c>
      <c r="BJ217" s="14" t="s">
        <v>134</v>
      </c>
      <c r="BK217" s="161">
        <f t="shared" si="69"/>
        <v>0</v>
      </c>
      <c r="BL217" s="14" t="s">
        <v>192</v>
      </c>
      <c r="BM217" s="159" t="s">
        <v>440</v>
      </c>
    </row>
    <row r="218" spans="1:65" s="2" customFormat="1" ht="24.2" customHeight="1" x14ac:dyDescent="0.2">
      <c r="A218" s="29"/>
      <c r="B218" s="147"/>
      <c r="C218" s="162" t="s">
        <v>441</v>
      </c>
      <c r="D218" s="162" t="s">
        <v>240</v>
      </c>
      <c r="E218" s="163" t="s">
        <v>442</v>
      </c>
      <c r="F218" s="164" t="s">
        <v>443</v>
      </c>
      <c r="G218" s="165" t="s">
        <v>190</v>
      </c>
      <c r="H218" s="166">
        <v>7</v>
      </c>
      <c r="I218" s="167"/>
      <c r="J218" s="166">
        <f t="shared" si="60"/>
        <v>0</v>
      </c>
      <c r="K218" s="168"/>
      <c r="L218" s="169"/>
      <c r="M218" s="170" t="s">
        <v>1</v>
      </c>
      <c r="N218" s="171" t="s">
        <v>40</v>
      </c>
      <c r="O218" s="58"/>
      <c r="P218" s="157">
        <f t="shared" si="61"/>
        <v>0</v>
      </c>
      <c r="Q218" s="157">
        <v>2.0999999999999999E-3</v>
      </c>
      <c r="R218" s="157">
        <f t="shared" si="62"/>
        <v>1.47E-2</v>
      </c>
      <c r="S218" s="157">
        <v>0</v>
      </c>
      <c r="T218" s="158">
        <f t="shared" si="63"/>
        <v>0</v>
      </c>
      <c r="U218" s="29"/>
      <c r="V218" s="29"/>
      <c r="W218" s="29"/>
      <c r="X218" s="29"/>
      <c r="Y218" s="29"/>
      <c r="Z218" s="29"/>
      <c r="AA218" s="29"/>
      <c r="AB218" s="29"/>
      <c r="AC218" s="29"/>
      <c r="AD218" s="29"/>
      <c r="AE218" s="29"/>
      <c r="AR218" s="159" t="s">
        <v>264</v>
      </c>
      <c r="AT218" s="159" t="s">
        <v>240</v>
      </c>
      <c r="AU218" s="159" t="s">
        <v>134</v>
      </c>
      <c r="AY218" s="14" t="s">
        <v>126</v>
      </c>
      <c r="BE218" s="160">
        <f t="shared" si="64"/>
        <v>0</v>
      </c>
      <c r="BF218" s="160">
        <f t="shared" si="65"/>
        <v>0</v>
      </c>
      <c r="BG218" s="160">
        <f t="shared" si="66"/>
        <v>0</v>
      </c>
      <c r="BH218" s="160">
        <f t="shared" si="67"/>
        <v>0</v>
      </c>
      <c r="BI218" s="160">
        <f t="shared" si="68"/>
        <v>0</v>
      </c>
      <c r="BJ218" s="14" t="s">
        <v>134</v>
      </c>
      <c r="BK218" s="161">
        <f t="shared" si="69"/>
        <v>0</v>
      </c>
      <c r="BL218" s="14" t="s">
        <v>192</v>
      </c>
      <c r="BM218" s="159" t="s">
        <v>444</v>
      </c>
    </row>
    <row r="219" spans="1:65" s="2" customFormat="1" ht="24.2" customHeight="1" x14ac:dyDescent="0.2">
      <c r="A219" s="29"/>
      <c r="B219" s="147"/>
      <c r="C219" s="148" t="s">
        <v>445</v>
      </c>
      <c r="D219" s="148" t="s">
        <v>129</v>
      </c>
      <c r="E219" s="149" t="s">
        <v>446</v>
      </c>
      <c r="F219" s="150" t="s">
        <v>447</v>
      </c>
      <c r="G219" s="151" t="s">
        <v>173</v>
      </c>
      <c r="H219" s="152">
        <v>79.501999999999995</v>
      </c>
      <c r="I219" s="153"/>
      <c r="J219" s="152">
        <f t="shared" si="60"/>
        <v>0</v>
      </c>
      <c r="K219" s="154"/>
      <c r="L219" s="30"/>
      <c r="M219" s="155" t="s">
        <v>1</v>
      </c>
      <c r="N219" s="156" t="s">
        <v>40</v>
      </c>
      <c r="O219" s="58"/>
      <c r="P219" s="157">
        <f t="shared" si="61"/>
        <v>0</v>
      </c>
      <c r="Q219" s="157">
        <v>1.15E-3</v>
      </c>
      <c r="R219" s="157">
        <f t="shared" si="62"/>
        <v>9.1427299999999989E-2</v>
      </c>
      <c r="S219" s="157">
        <v>0</v>
      </c>
      <c r="T219" s="158">
        <f t="shared" si="63"/>
        <v>0</v>
      </c>
      <c r="U219" s="29"/>
      <c r="V219" s="29"/>
      <c r="W219" s="29"/>
      <c r="X219" s="29"/>
      <c r="Y219" s="29"/>
      <c r="Z219" s="29"/>
      <c r="AA219" s="29"/>
      <c r="AB219" s="29"/>
      <c r="AC219" s="29"/>
      <c r="AD219" s="29"/>
      <c r="AE219" s="29"/>
      <c r="AR219" s="159" t="s">
        <v>192</v>
      </c>
      <c r="AT219" s="159" t="s">
        <v>129</v>
      </c>
      <c r="AU219" s="159" t="s">
        <v>134</v>
      </c>
      <c r="AY219" s="14" t="s">
        <v>126</v>
      </c>
      <c r="BE219" s="160">
        <f t="shared" si="64"/>
        <v>0</v>
      </c>
      <c r="BF219" s="160">
        <f t="shared" si="65"/>
        <v>0</v>
      </c>
      <c r="BG219" s="160">
        <f t="shared" si="66"/>
        <v>0</v>
      </c>
      <c r="BH219" s="160">
        <f t="shared" si="67"/>
        <v>0</v>
      </c>
      <c r="BI219" s="160">
        <f t="shared" si="68"/>
        <v>0</v>
      </c>
      <c r="BJ219" s="14" t="s">
        <v>134</v>
      </c>
      <c r="BK219" s="161">
        <f t="shared" si="69"/>
        <v>0</v>
      </c>
      <c r="BL219" s="14" t="s">
        <v>192</v>
      </c>
      <c r="BM219" s="159" t="s">
        <v>448</v>
      </c>
    </row>
    <row r="220" spans="1:65" s="2" customFormat="1" ht="24.2" customHeight="1" x14ac:dyDescent="0.2">
      <c r="A220" s="29"/>
      <c r="B220" s="147"/>
      <c r="C220" s="148" t="s">
        <v>449</v>
      </c>
      <c r="D220" s="148" t="s">
        <v>129</v>
      </c>
      <c r="E220" s="149" t="s">
        <v>450</v>
      </c>
      <c r="F220" s="150" t="s">
        <v>451</v>
      </c>
      <c r="G220" s="151" t="s">
        <v>173</v>
      </c>
      <c r="H220" s="152">
        <v>79.501999999999995</v>
      </c>
      <c r="I220" s="153"/>
      <c r="J220" s="152">
        <f t="shared" si="60"/>
        <v>0</v>
      </c>
      <c r="K220" s="154"/>
      <c r="L220" s="30"/>
      <c r="M220" s="155" t="s">
        <v>1</v>
      </c>
      <c r="N220" s="156" t="s">
        <v>40</v>
      </c>
      <c r="O220" s="58"/>
      <c r="P220" s="157">
        <f t="shared" si="61"/>
        <v>0</v>
      </c>
      <c r="Q220" s="157">
        <v>0</v>
      </c>
      <c r="R220" s="157">
        <f t="shared" si="62"/>
        <v>0</v>
      </c>
      <c r="S220" s="157">
        <v>1.75E-3</v>
      </c>
      <c r="T220" s="158">
        <f t="shared" si="63"/>
        <v>0.13912849999999999</v>
      </c>
      <c r="U220" s="29"/>
      <c r="V220" s="29"/>
      <c r="W220" s="29"/>
      <c r="X220" s="29"/>
      <c r="Y220" s="29"/>
      <c r="Z220" s="29"/>
      <c r="AA220" s="29"/>
      <c r="AB220" s="29"/>
      <c r="AC220" s="29"/>
      <c r="AD220" s="29"/>
      <c r="AE220" s="29"/>
      <c r="AR220" s="159" t="s">
        <v>192</v>
      </c>
      <c r="AT220" s="159" t="s">
        <v>129</v>
      </c>
      <c r="AU220" s="159" t="s">
        <v>134</v>
      </c>
      <c r="AY220" s="14" t="s">
        <v>126</v>
      </c>
      <c r="BE220" s="160">
        <f t="shared" si="64"/>
        <v>0</v>
      </c>
      <c r="BF220" s="160">
        <f t="shared" si="65"/>
        <v>0</v>
      </c>
      <c r="BG220" s="160">
        <f t="shared" si="66"/>
        <v>0</v>
      </c>
      <c r="BH220" s="160">
        <f t="shared" si="67"/>
        <v>0</v>
      </c>
      <c r="BI220" s="160">
        <f t="shared" si="68"/>
        <v>0</v>
      </c>
      <c r="BJ220" s="14" t="s">
        <v>134</v>
      </c>
      <c r="BK220" s="161">
        <f t="shared" si="69"/>
        <v>0</v>
      </c>
      <c r="BL220" s="14" t="s">
        <v>192</v>
      </c>
      <c r="BM220" s="159" t="s">
        <v>452</v>
      </c>
    </row>
    <row r="221" spans="1:65" s="2" customFormat="1" ht="24.2" customHeight="1" x14ac:dyDescent="0.2">
      <c r="A221" s="29"/>
      <c r="B221" s="147"/>
      <c r="C221" s="148" t="s">
        <v>453</v>
      </c>
      <c r="D221" s="148" t="s">
        <v>129</v>
      </c>
      <c r="E221" s="149" t="s">
        <v>454</v>
      </c>
      <c r="F221" s="150" t="s">
        <v>455</v>
      </c>
      <c r="G221" s="151" t="s">
        <v>190</v>
      </c>
      <c r="H221" s="152">
        <v>7</v>
      </c>
      <c r="I221" s="153"/>
      <c r="J221" s="152">
        <f t="shared" si="60"/>
        <v>0</v>
      </c>
      <c r="K221" s="154"/>
      <c r="L221" s="30"/>
      <c r="M221" s="155" t="s">
        <v>1</v>
      </c>
      <c r="N221" s="156" t="s">
        <v>40</v>
      </c>
      <c r="O221" s="58"/>
      <c r="P221" s="157">
        <f t="shared" si="61"/>
        <v>0</v>
      </c>
      <c r="Q221" s="157">
        <v>0</v>
      </c>
      <c r="R221" s="157">
        <f t="shared" si="62"/>
        <v>0</v>
      </c>
      <c r="S221" s="157">
        <v>1.1000000000000001E-3</v>
      </c>
      <c r="T221" s="158">
        <f t="shared" si="63"/>
        <v>7.7000000000000002E-3</v>
      </c>
      <c r="U221" s="29"/>
      <c r="V221" s="29"/>
      <c r="W221" s="29"/>
      <c r="X221" s="29"/>
      <c r="Y221" s="29"/>
      <c r="Z221" s="29"/>
      <c r="AA221" s="29"/>
      <c r="AB221" s="29"/>
      <c r="AC221" s="29"/>
      <c r="AD221" s="29"/>
      <c r="AE221" s="29"/>
      <c r="AR221" s="159" t="s">
        <v>192</v>
      </c>
      <c r="AT221" s="159" t="s">
        <v>129</v>
      </c>
      <c r="AU221" s="159" t="s">
        <v>134</v>
      </c>
      <c r="AY221" s="14" t="s">
        <v>126</v>
      </c>
      <c r="BE221" s="160">
        <f t="shared" si="64"/>
        <v>0</v>
      </c>
      <c r="BF221" s="160">
        <f t="shared" si="65"/>
        <v>0</v>
      </c>
      <c r="BG221" s="160">
        <f t="shared" si="66"/>
        <v>0</v>
      </c>
      <c r="BH221" s="160">
        <f t="shared" si="67"/>
        <v>0</v>
      </c>
      <c r="BI221" s="160">
        <f t="shared" si="68"/>
        <v>0</v>
      </c>
      <c r="BJ221" s="14" t="s">
        <v>134</v>
      </c>
      <c r="BK221" s="161">
        <f t="shared" si="69"/>
        <v>0</v>
      </c>
      <c r="BL221" s="14" t="s">
        <v>192</v>
      </c>
      <c r="BM221" s="159" t="s">
        <v>456</v>
      </c>
    </row>
    <row r="222" spans="1:65" s="2" customFormat="1" ht="24.2" customHeight="1" x14ac:dyDescent="0.2">
      <c r="A222" s="29"/>
      <c r="B222" s="147"/>
      <c r="C222" s="148" t="s">
        <v>457</v>
      </c>
      <c r="D222" s="148" t="s">
        <v>129</v>
      </c>
      <c r="E222" s="149" t="s">
        <v>458</v>
      </c>
      <c r="F222" s="150" t="s">
        <v>459</v>
      </c>
      <c r="G222" s="151" t="s">
        <v>190</v>
      </c>
      <c r="H222" s="152">
        <v>7</v>
      </c>
      <c r="I222" s="153"/>
      <c r="J222" s="152">
        <f t="shared" si="60"/>
        <v>0</v>
      </c>
      <c r="K222" s="154"/>
      <c r="L222" s="30"/>
      <c r="M222" s="155" t="s">
        <v>1</v>
      </c>
      <c r="N222" s="156" t="s">
        <v>40</v>
      </c>
      <c r="O222" s="58"/>
      <c r="P222" s="157">
        <f t="shared" si="61"/>
        <v>0</v>
      </c>
      <c r="Q222" s="157">
        <v>0</v>
      </c>
      <c r="R222" s="157">
        <f t="shared" si="62"/>
        <v>0</v>
      </c>
      <c r="S222" s="157">
        <v>2.0000000000000001E-4</v>
      </c>
      <c r="T222" s="158">
        <f t="shared" si="63"/>
        <v>1.4E-3</v>
      </c>
      <c r="U222" s="29"/>
      <c r="V222" s="29"/>
      <c r="W222" s="29"/>
      <c r="X222" s="29"/>
      <c r="Y222" s="29"/>
      <c r="Z222" s="29"/>
      <c r="AA222" s="29"/>
      <c r="AB222" s="29"/>
      <c r="AC222" s="29"/>
      <c r="AD222" s="29"/>
      <c r="AE222" s="29"/>
      <c r="AR222" s="159" t="s">
        <v>192</v>
      </c>
      <c r="AT222" s="159" t="s">
        <v>129</v>
      </c>
      <c r="AU222" s="159" t="s">
        <v>134</v>
      </c>
      <c r="AY222" s="14" t="s">
        <v>126</v>
      </c>
      <c r="BE222" s="160">
        <f t="shared" si="64"/>
        <v>0</v>
      </c>
      <c r="BF222" s="160">
        <f t="shared" si="65"/>
        <v>0</v>
      </c>
      <c r="BG222" s="160">
        <f t="shared" si="66"/>
        <v>0</v>
      </c>
      <c r="BH222" s="160">
        <f t="shared" si="67"/>
        <v>0</v>
      </c>
      <c r="BI222" s="160">
        <f t="shared" si="68"/>
        <v>0</v>
      </c>
      <c r="BJ222" s="14" t="s">
        <v>134</v>
      </c>
      <c r="BK222" s="161">
        <f t="shared" si="69"/>
        <v>0</v>
      </c>
      <c r="BL222" s="14" t="s">
        <v>192</v>
      </c>
      <c r="BM222" s="159" t="s">
        <v>460</v>
      </c>
    </row>
    <row r="223" spans="1:65" s="2" customFormat="1" ht="24.2" customHeight="1" x14ac:dyDescent="0.2">
      <c r="A223" s="29"/>
      <c r="B223" s="147"/>
      <c r="C223" s="148" t="s">
        <v>461</v>
      </c>
      <c r="D223" s="148" t="s">
        <v>129</v>
      </c>
      <c r="E223" s="149" t="s">
        <v>462</v>
      </c>
      <c r="F223" s="150" t="s">
        <v>463</v>
      </c>
      <c r="G223" s="151" t="s">
        <v>173</v>
      </c>
      <c r="H223" s="152">
        <v>31.22</v>
      </c>
      <c r="I223" s="153"/>
      <c r="J223" s="152">
        <f t="shared" si="60"/>
        <v>0</v>
      </c>
      <c r="K223" s="154"/>
      <c r="L223" s="30"/>
      <c r="M223" s="155" t="s">
        <v>1</v>
      </c>
      <c r="N223" s="156" t="s">
        <v>40</v>
      </c>
      <c r="O223" s="58"/>
      <c r="P223" s="157">
        <f t="shared" si="61"/>
        <v>0</v>
      </c>
      <c r="Q223" s="157">
        <v>2.63E-3</v>
      </c>
      <c r="R223" s="157">
        <f t="shared" si="62"/>
        <v>8.210859999999999E-2</v>
      </c>
      <c r="S223" s="157">
        <v>0</v>
      </c>
      <c r="T223" s="158">
        <f t="shared" si="63"/>
        <v>0</v>
      </c>
      <c r="U223" s="29"/>
      <c r="V223" s="29"/>
      <c r="W223" s="29"/>
      <c r="X223" s="29"/>
      <c r="Y223" s="29"/>
      <c r="Z223" s="29"/>
      <c r="AA223" s="29"/>
      <c r="AB223" s="29"/>
      <c r="AC223" s="29"/>
      <c r="AD223" s="29"/>
      <c r="AE223" s="29"/>
      <c r="AR223" s="159" t="s">
        <v>192</v>
      </c>
      <c r="AT223" s="159" t="s">
        <v>129</v>
      </c>
      <c r="AU223" s="159" t="s">
        <v>134</v>
      </c>
      <c r="AY223" s="14" t="s">
        <v>126</v>
      </c>
      <c r="BE223" s="160">
        <f t="shared" si="64"/>
        <v>0</v>
      </c>
      <c r="BF223" s="160">
        <f t="shared" si="65"/>
        <v>0</v>
      </c>
      <c r="BG223" s="160">
        <f t="shared" si="66"/>
        <v>0</v>
      </c>
      <c r="BH223" s="160">
        <f t="shared" si="67"/>
        <v>0</v>
      </c>
      <c r="BI223" s="160">
        <f t="shared" si="68"/>
        <v>0</v>
      </c>
      <c r="BJ223" s="14" t="s">
        <v>134</v>
      </c>
      <c r="BK223" s="161">
        <f t="shared" si="69"/>
        <v>0</v>
      </c>
      <c r="BL223" s="14" t="s">
        <v>192</v>
      </c>
      <c r="BM223" s="159" t="s">
        <v>464</v>
      </c>
    </row>
    <row r="224" spans="1:65" s="2" customFormat="1" ht="24.2" customHeight="1" x14ac:dyDescent="0.2">
      <c r="A224" s="29"/>
      <c r="B224" s="147"/>
      <c r="C224" s="148" t="s">
        <v>465</v>
      </c>
      <c r="D224" s="148" t="s">
        <v>129</v>
      </c>
      <c r="E224" s="149" t="s">
        <v>466</v>
      </c>
      <c r="F224" s="150" t="s">
        <v>467</v>
      </c>
      <c r="G224" s="151" t="s">
        <v>173</v>
      </c>
      <c r="H224" s="152">
        <v>31.22</v>
      </c>
      <c r="I224" s="153"/>
      <c r="J224" s="152">
        <f t="shared" si="60"/>
        <v>0</v>
      </c>
      <c r="K224" s="154"/>
      <c r="L224" s="30"/>
      <c r="M224" s="155" t="s">
        <v>1</v>
      </c>
      <c r="N224" s="156" t="s">
        <v>40</v>
      </c>
      <c r="O224" s="58"/>
      <c r="P224" s="157">
        <f t="shared" si="61"/>
        <v>0</v>
      </c>
      <c r="Q224" s="157">
        <v>0</v>
      </c>
      <c r="R224" s="157">
        <f t="shared" si="62"/>
        <v>0</v>
      </c>
      <c r="S224" s="157">
        <v>2.8500000000000001E-3</v>
      </c>
      <c r="T224" s="158">
        <f t="shared" si="63"/>
        <v>8.8977000000000001E-2</v>
      </c>
      <c r="U224" s="29"/>
      <c r="V224" s="29"/>
      <c r="W224" s="29"/>
      <c r="X224" s="29"/>
      <c r="Y224" s="29"/>
      <c r="Z224" s="29"/>
      <c r="AA224" s="29"/>
      <c r="AB224" s="29"/>
      <c r="AC224" s="29"/>
      <c r="AD224" s="29"/>
      <c r="AE224" s="29"/>
      <c r="AR224" s="159" t="s">
        <v>192</v>
      </c>
      <c r="AT224" s="159" t="s">
        <v>129</v>
      </c>
      <c r="AU224" s="159" t="s">
        <v>134</v>
      </c>
      <c r="AY224" s="14" t="s">
        <v>126</v>
      </c>
      <c r="BE224" s="160">
        <f t="shared" si="64"/>
        <v>0</v>
      </c>
      <c r="BF224" s="160">
        <f t="shared" si="65"/>
        <v>0</v>
      </c>
      <c r="BG224" s="160">
        <f t="shared" si="66"/>
        <v>0</v>
      </c>
      <c r="BH224" s="160">
        <f t="shared" si="67"/>
        <v>0</v>
      </c>
      <c r="BI224" s="160">
        <f t="shared" si="68"/>
        <v>0</v>
      </c>
      <c r="BJ224" s="14" t="s">
        <v>134</v>
      </c>
      <c r="BK224" s="161">
        <f t="shared" si="69"/>
        <v>0</v>
      </c>
      <c r="BL224" s="14" t="s">
        <v>192</v>
      </c>
      <c r="BM224" s="159" t="s">
        <v>468</v>
      </c>
    </row>
    <row r="225" spans="1:65" s="2" customFormat="1" ht="24.2" customHeight="1" x14ac:dyDescent="0.2">
      <c r="A225" s="29"/>
      <c r="B225" s="147"/>
      <c r="C225" s="148" t="s">
        <v>469</v>
      </c>
      <c r="D225" s="148" t="s">
        <v>129</v>
      </c>
      <c r="E225" s="149" t="s">
        <v>470</v>
      </c>
      <c r="F225" s="150" t="s">
        <v>471</v>
      </c>
      <c r="G225" s="151" t="s">
        <v>208</v>
      </c>
      <c r="H225" s="152">
        <v>3.7050000000000001</v>
      </c>
      <c r="I225" s="153"/>
      <c r="J225" s="152">
        <f t="shared" si="60"/>
        <v>0</v>
      </c>
      <c r="K225" s="154"/>
      <c r="L225" s="30"/>
      <c r="M225" s="155" t="s">
        <v>1</v>
      </c>
      <c r="N225" s="156" t="s">
        <v>40</v>
      </c>
      <c r="O225" s="58"/>
      <c r="P225" s="157">
        <f t="shared" si="61"/>
        <v>0</v>
      </c>
      <c r="Q225" s="157">
        <v>0</v>
      </c>
      <c r="R225" s="157">
        <f t="shared" si="62"/>
        <v>0</v>
      </c>
      <c r="S225" s="157">
        <v>0</v>
      </c>
      <c r="T225" s="158">
        <f t="shared" si="63"/>
        <v>0</v>
      </c>
      <c r="U225" s="29"/>
      <c r="V225" s="29"/>
      <c r="W225" s="29"/>
      <c r="X225" s="29"/>
      <c r="Y225" s="29"/>
      <c r="Z225" s="29"/>
      <c r="AA225" s="29"/>
      <c r="AB225" s="29"/>
      <c r="AC225" s="29"/>
      <c r="AD225" s="29"/>
      <c r="AE225" s="29"/>
      <c r="AR225" s="159" t="s">
        <v>192</v>
      </c>
      <c r="AT225" s="159" t="s">
        <v>129</v>
      </c>
      <c r="AU225" s="159" t="s">
        <v>134</v>
      </c>
      <c r="AY225" s="14" t="s">
        <v>126</v>
      </c>
      <c r="BE225" s="160">
        <f t="shared" si="64"/>
        <v>0</v>
      </c>
      <c r="BF225" s="160">
        <f t="shared" si="65"/>
        <v>0</v>
      </c>
      <c r="BG225" s="160">
        <f t="shared" si="66"/>
        <v>0</v>
      </c>
      <c r="BH225" s="160">
        <f t="shared" si="67"/>
        <v>0</v>
      </c>
      <c r="BI225" s="160">
        <f t="shared" si="68"/>
        <v>0</v>
      </c>
      <c r="BJ225" s="14" t="s">
        <v>134</v>
      </c>
      <c r="BK225" s="161">
        <f t="shared" si="69"/>
        <v>0</v>
      </c>
      <c r="BL225" s="14" t="s">
        <v>192</v>
      </c>
      <c r="BM225" s="159" t="s">
        <v>472</v>
      </c>
    </row>
    <row r="226" spans="1:65" s="12" customFormat="1" ht="22.9" customHeight="1" x14ac:dyDescent="0.2">
      <c r="B226" s="134"/>
      <c r="D226" s="135" t="s">
        <v>73</v>
      </c>
      <c r="E226" s="145" t="s">
        <v>473</v>
      </c>
      <c r="F226" s="145" t="s">
        <v>474</v>
      </c>
      <c r="I226" s="137"/>
      <c r="J226" s="146">
        <f>BK226</f>
        <v>0</v>
      </c>
      <c r="L226" s="134"/>
      <c r="M226" s="139"/>
      <c r="N226" s="140"/>
      <c r="O226" s="140"/>
      <c r="P226" s="141">
        <f>P227</f>
        <v>0</v>
      </c>
      <c r="Q226" s="140"/>
      <c r="R226" s="141">
        <f>R227</f>
        <v>8.1421500000000008E-2</v>
      </c>
      <c r="S226" s="140"/>
      <c r="T226" s="142">
        <f>T227</f>
        <v>6.2263499999999992</v>
      </c>
      <c r="AR226" s="135" t="s">
        <v>134</v>
      </c>
      <c r="AT226" s="143" t="s">
        <v>73</v>
      </c>
      <c r="AU226" s="143" t="s">
        <v>82</v>
      </c>
      <c r="AY226" s="135" t="s">
        <v>126</v>
      </c>
      <c r="BK226" s="144">
        <f>BK227</f>
        <v>0</v>
      </c>
    </row>
    <row r="227" spans="1:65" s="2" customFormat="1" ht="33" customHeight="1" x14ac:dyDescent="0.2">
      <c r="A227" s="29"/>
      <c r="B227" s="147"/>
      <c r="C227" s="148" t="s">
        <v>475</v>
      </c>
      <c r="D227" s="148" t="s">
        <v>129</v>
      </c>
      <c r="E227" s="149" t="s">
        <v>476</v>
      </c>
      <c r="F227" s="150" t="s">
        <v>477</v>
      </c>
      <c r="G227" s="151" t="s">
        <v>132</v>
      </c>
      <c r="H227" s="152">
        <v>478.95</v>
      </c>
      <c r="I227" s="153"/>
      <c r="J227" s="152">
        <f>ROUND(I227*H227,3)</f>
        <v>0</v>
      </c>
      <c r="K227" s="154"/>
      <c r="L227" s="30"/>
      <c r="M227" s="155" t="s">
        <v>1</v>
      </c>
      <c r="N227" s="156" t="s">
        <v>40</v>
      </c>
      <c r="O227" s="58"/>
      <c r="P227" s="157">
        <f>O227*H227</f>
        <v>0</v>
      </c>
      <c r="Q227" s="157">
        <v>1.7000000000000001E-4</v>
      </c>
      <c r="R227" s="157">
        <f>Q227*H227</f>
        <v>8.1421500000000008E-2</v>
      </c>
      <c r="S227" s="157">
        <v>1.2999999999999999E-2</v>
      </c>
      <c r="T227" s="158">
        <f>S227*H227</f>
        <v>6.2263499999999992</v>
      </c>
      <c r="U227" s="29"/>
      <c r="V227" s="29"/>
      <c r="W227" s="29"/>
      <c r="X227" s="29"/>
      <c r="Y227" s="29"/>
      <c r="Z227" s="29"/>
      <c r="AA227" s="29"/>
      <c r="AB227" s="29"/>
      <c r="AC227" s="29"/>
      <c r="AD227" s="29"/>
      <c r="AE227" s="29"/>
      <c r="AR227" s="159" t="s">
        <v>192</v>
      </c>
      <c r="AT227" s="159" t="s">
        <v>129</v>
      </c>
      <c r="AU227" s="159" t="s">
        <v>134</v>
      </c>
      <c r="AY227" s="14" t="s">
        <v>126</v>
      </c>
      <c r="BE227" s="160">
        <f>IF(N227="základná",J227,0)</f>
        <v>0</v>
      </c>
      <c r="BF227" s="160">
        <f>IF(N227="znížená",J227,0)</f>
        <v>0</v>
      </c>
      <c r="BG227" s="160">
        <f>IF(N227="zákl. prenesená",J227,0)</f>
        <v>0</v>
      </c>
      <c r="BH227" s="160">
        <f>IF(N227="zníž. prenesená",J227,0)</f>
        <v>0</v>
      </c>
      <c r="BI227" s="160">
        <f>IF(N227="nulová",J227,0)</f>
        <v>0</v>
      </c>
      <c r="BJ227" s="14" t="s">
        <v>134</v>
      </c>
      <c r="BK227" s="161">
        <f>ROUND(I227*H227,3)</f>
        <v>0</v>
      </c>
      <c r="BL227" s="14" t="s">
        <v>192</v>
      </c>
      <c r="BM227" s="159" t="s">
        <v>478</v>
      </c>
    </row>
    <row r="228" spans="1:65" s="12" customFormat="1" ht="22.9" customHeight="1" x14ac:dyDescent="0.2">
      <c r="B228" s="134"/>
      <c r="D228" s="135" t="s">
        <v>73</v>
      </c>
      <c r="E228" s="145" t="s">
        <v>479</v>
      </c>
      <c r="F228" s="145" t="s">
        <v>480</v>
      </c>
      <c r="I228" s="137"/>
      <c r="J228" s="146">
        <f>BK228</f>
        <v>0</v>
      </c>
      <c r="L228" s="134"/>
      <c r="M228" s="139"/>
      <c r="N228" s="140"/>
      <c r="O228" s="140"/>
      <c r="P228" s="141">
        <f>SUM(P229:P230)</f>
        <v>0</v>
      </c>
      <c r="Q228" s="140"/>
      <c r="R228" s="141">
        <f>SUM(R229:R230)</f>
        <v>2.2574440000000001E-2</v>
      </c>
      <c r="S228" s="140"/>
      <c r="T228" s="142">
        <f>SUM(T229:T230)</f>
        <v>0</v>
      </c>
      <c r="AR228" s="135" t="s">
        <v>134</v>
      </c>
      <c r="AT228" s="143" t="s">
        <v>73</v>
      </c>
      <c r="AU228" s="143" t="s">
        <v>82</v>
      </c>
      <c r="AY228" s="135" t="s">
        <v>126</v>
      </c>
      <c r="BK228" s="144">
        <f>SUM(BK229:BK230)</f>
        <v>0</v>
      </c>
    </row>
    <row r="229" spans="1:65" s="2" customFormat="1" ht="37.9" customHeight="1" x14ac:dyDescent="0.2">
      <c r="A229" s="29"/>
      <c r="B229" s="147"/>
      <c r="C229" s="148" t="s">
        <v>481</v>
      </c>
      <c r="D229" s="148" t="s">
        <v>129</v>
      </c>
      <c r="E229" s="149" t="s">
        <v>482</v>
      </c>
      <c r="F229" s="150" t="s">
        <v>483</v>
      </c>
      <c r="G229" s="151" t="s">
        <v>173</v>
      </c>
      <c r="H229" s="152">
        <v>12</v>
      </c>
      <c r="I229" s="153"/>
      <c r="J229" s="152">
        <f>ROUND(I229*H229,3)</f>
        <v>0</v>
      </c>
      <c r="K229" s="154"/>
      <c r="L229" s="30"/>
      <c r="M229" s="155" t="s">
        <v>1</v>
      </c>
      <c r="N229" s="156" t="s">
        <v>40</v>
      </c>
      <c r="O229" s="58"/>
      <c r="P229" s="157">
        <f>O229*H229</f>
        <v>0</v>
      </c>
      <c r="Q229" s="157">
        <v>8.0000000000000007E-5</v>
      </c>
      <c r="R229" s="157">
        <f>Q229*H229</f>
        <v>9.6000000000000013E-4</v>
      </c>
      <c r="S229" s="157">
        <v>0</v>
      </c>
      <c r="T229" s="158">
        <f>S229*H229</f>
        <v>0</v>
      </c>
      <c r="U229" s="29"/>
      <c r="V229" s="29"/>
      <c r="W229" s="29"/>
      <c r="X229" s="29"/>
      <c r="Y229" s="29"/>
      <c r="Z229" s="29"/>
      <c r="AA229" s="29"/>
      <c r="AB229" s="29"/>
      <c r="AC229" s="29"/>
      <c r="AD229" s="29"/>
      <c r="AE229" s="29"/>
      <c r="AR229" s="159" t="s">
        <v>192</v>
      </c>
      <c r="AT229" s="159" t="s">
        <v>129</v>
      </c>
      <c r="AU229" s="159" t="s">
        <v>134</v>
      </c>
      <c r="AY229" s="14" t="s">
        <v>126</v>
      </c>
      <c r="BE229" s="160">
        <f>IF(N229="základná",J229,0)</f>
        <v>0</v>
      </c>
      <c r="BF229" s="160">
        <f>IF(N229="znížená",J229,0)</f>
        <v>0</v>
      </c>
      <c r="BG229" s="160">
        <f>IF(N229="zákl. prenesená",J229,0)</f>
        <v>0</v>
      </c>
      <c r="BH229" s="160">
        <f>IF(N229="zníž. prenesená",J229,0)</f>
        <v>0</v>
      </c>
      <c r="BI229" s="160">
        <f>IF(N229="nulová",J229,0)</f>
        <v>0</v>
      </c>
      <c r="BJ229" s="14" t="s">
        <v>134</v>
      </c>
      <c r="BK229" s="161">
        <f>ROUND(I229*H229,3)</f>
        <v>0</v>
      </c>
      <c r="BL229" s="14" t="s">
        <v>192</v>
      </c>
      <c r="BM229" s="159" t="s">
        <v>484</v>
      </c>
    </row>
    <row r="230" spans="1:65" s="2" customFormat="1" ht="37.9" customHeight="1" x14ac:dyDescent="0.2">
      <c r="A230" s="29"/>
      <c r="B230" s="147"/>
      <c r="C230" s="148" t="s">
        <v>485</v>
      </c>
      <c r="D230" s="148" t="s">
        <v>129</v>
      </c>
      <c r="E230" s="149" t="s">
        <v>486</v>
      </c>
      <c r="F230" s="150" t="s">
        <v>487</v>
      </c>
      <c r="G230" s="151" t="s">
        <v>132</v>
      </c>
      <c r="H230" s="152">
        <v>1080.722</v>
      </c>
      <c r="I230" s="153"/>
      <c r="J230" s="152">
        <f>ROUND(I230*H230,3)</f>
        <v>0</v>
      </c>
      <c r="K230" s="154"/>
      <c r="L230" s="30"/>
      <c r="M230" s="155" t="s">
        <v>1</v>
      </c>
      <c r="N230" s="156" t="s">
        <v>40</v>
      </c>
      <c r="O230" s="58"/>
      <c r="P230" s="157">
        <f>O230*H230</f>
        <v>0</v>
      </c>
      <c r="Q230" s="157">
        <v>2.0000000000000002E-5</v>
      </c>
      <c r="R230" s="157">
        <f>Q230*H230</f>
        <v>2.1614440000000002E-2</v>
      </c>
      <c r="S230" s="157">
        <v>0</v>
      </c>
      <c r="T230" s="158">
        <f>S230*H230</f>
        <v>0</v>
      </c>
      <c r="U230" s="29"/>
      <c r="V230" s="29"/>
      <c r="W230" s="29"/>
      <c r="X230" s="29"/>
      <c r="Y230" s="29"/>
      <c r="Z230" s="29"/>
      <c r="AA230" s="29"/>
      <c r="AB230" s="29"/>
      <c r="AC230" s="29"/>
      <c r="AD230" s="29"/>
      <c r="AE230" s="29"/>
      <c r="AR230" s="159" t="s">
        <v>192</v>
      </c>
      <c r="AT230" s="159" t="s">
        <v>129</v>
      </c>
      <c r="AU230" s="159" t="s">
        <v>134</v>
      </c>
      <c r="AY230" s="14" t="s">
        <v>126</v>
      </c>
      <c r="BE230" s="160">
        <f>IF(N230="základná",J230,0)</f>
        <v>0</v>
      </c>
      <c r="BF230" s="160">
        <f>IF(N230="znížená",J230,0)</f>
        <v>0</v>
      </c>
      <c r="BG230" s="160">
        <f>IF(N230="zákl. prenesená",J230,0)</f>
        <v>0</v>
      </c>
      <c r="BH230" s="160">
        <f>IF(N230="zníž. prenesená",J230,0)</f>
        <v>0</v>
      </c>
      <c r="BI230" s="160">
        <f>IF(N230="nulová",J230,0)</f>
        <v>0</v>
      </c>
      <c r="BJ230" s="14" t="s">
        <v>134</v>
      </c>
      <c r="BK230" s="161">
        <f>ROUND(I230*H230,3)</f>
        <v>0</v>
      </c>
      <c r="BL230" s="14" t="s">
        <v>192</v>
      </c>
      <c r="BM230" s="159" t="s">
        <v>488</v>
      </c>
    </row>
    <row r="231" spans="1:65" s="12" customFormat="1" ht="25.9" customHeight="1" x14ac:dyDescent="0.2">
      <c r="B231" s="134"/>
      <c r="D231" s="135" t="s">
        <v>73</v>
      </c>
      <c r="E231" s="136" t="s">
        <v>240</v>
      </c>
      <c r="F231" s="136" t="s">
        <v>489</v>
      </c>
      <c r="I231" s="137"/>
      <c r="J231" s="138">
        <f>BK231</f>
        <v>0</v>
      </c>
      <c r="L231" s="134"/>
      <c r="M231" s="139"/>
      <c r="N231" s="140"/>
      <c r="O231" s="140"/>
      <c r="P231" s="141">
        <f>P232</f>
        <v>0</v>
      </c>
      <c r="Q231" s="140"/>
      <c r="R231" s="141">
        <f>R232</f>
        <v>0</v>
      </c>
      <c r="S231" s="140"/>
      <c r="T231" s="142">
        <f>T232</f>
        <v>0</v>
      </c>
      <c r="AR231" s="135" t="s">
        <v>139</v>
      </c>
      <c r="AT231" s="143" t="s">
        <v>73</v>
      </c>
      <c r="AU231" s="143" t="s">
        <v>74</v>
      </c>
      <c r="AY231" s="135" t="s">
        <v>126</v>
      </c>
      <c r="BK231" s="144">
        <f>BK232</f>
        <v>0</v>
      </c>
    </row>
    <row r="232" spans="1:65" s="12" customFormat="1" ht="22.9" customHeight="1" x14ac:dyDescent="0.2">
      <c r="B232" s="134"/>
      <c r="D232" s="135" t="s">
        <v>73</v>
      </c>
      <c r="E232" s="145" t="s">
        <v>490</v>
      </c>
      <c r="F232" s="145" t="s">
        <v>491</v>
      </c>
      <c r="I232" s="137"/>
      <c r="J232" s="146">
        <f>BK232</f>
        <v>0</v>
      </c>
      <c r="L232" s="134"/>
      <c r="M232" s="139"/>
      <c r="N232" s="140"/>
      <c r="O232" s="140"/>
      <c r="P232" s="141">
        <f>P233+P234+P267</f>
        <v>0</v>
      </c>
      <c r="Q232" s="140"/>
      <c r="R232" s="141">
        <f>R233+R234+R267</f>
        <v>0</v>
      </c>
      <c r="S232" s="140"/>
      <c r="T232" s="142">
        <f>T233+T234+T267</f>
        <v>0</v>
      </c>
      <c r="AR232" s="135" t="s">
        <v>139</v>
      </c>
      <c r="AT232" s="143" t="s">
        <v>73</v>
      </c>
      <c r="AU232" s="143" t="s">
        <v>82</v>
      </c>
      <c r="AY232" s="135" t="s">
        <v>126</v>
      </c>
      <c r="BK232" s="144">
        <f>BK233+BK234+BK267</f>
        <v>0</v>
      </c>
    </row>
    <row r="233" spans="1:65" s="2" customFormat="1" ht="24.2" customHeight="1" x14ac:dyDescent="0.2">
      <c r="A233" s="29"/>
      <c r="B233" s="147"/>
      <c r="C233" s="148" t="s">
        <v>492</v>
      </c>
      <c r="D233" s="148" t="s">
        <v>129</v>
      </c>
      <c r="E233" s="149" t="s">
        <v>493</v>
      </c>
      <c r="F233" s="177" t="s">
        <v>724</v>
      </c>
      <c r="G233" s="151" t="s">
        <v>190</v>
      </c>
      <c r="H233" s="152">
        <v>1</v>
      </c>
      <c r="I233" s="153"/>
      <c r="J233" s="152">
        <f>ROUND(I233*H233,3)</f>
        <v>0</v>
      </c>
      <c r="K233" s="154"/>
      <c r="L233" s="30"/>
      <c r="M233" s="155" t="s">
        <v>1</v>
      </c>
      <c r="N233" s="156" t="s">
        <v>40</v>
      </c>
      <c r="O233" s="58"/>
      <c r="P233" s="157">
        <f>O233*H233</f>
        <v>0</v>
      </c>
      <c r="Q233" s="157">
        <v>0</v>
      </c>
      <c r="R233" s="157">
        <f>Q233*H233</f>
        <v>0</v>
      </c>
      <c r="S233" s="157">
        <v>0</v>
      </c>
      <c r="T233" s="158">
        <f>S233*H233</f>
        <v>0</v>
      </c>
      <c r="U233" s="29"/>
      <c r="V233" s="29"/>
      <c r="W233" s="29"/>
      <c r="X233" s="29"/>
      <c r="Y233" s="29"/>
      <c r="Z233" s="29"/>
      <c r="AA233" s="29"/>
      <c r="AB233" s="29"/>
      <c r="AC233" s="29"/>
      <c r="AD233" s="29"/>
      <c r="AE233" s="29"/>
      <c r="AR233" s="159" t="s">
        <v>133</v>
      </c>
      <c r="AT233" s="159" t="s">
        <v>129</v>
      </c>
      <c r="AU233" s="159" t="s">
        <v>134</v>
      </c>
      <c r="AY233" s="14" t="s">
        <v>126</v>
      </c>
      <c r="BE233" s="160">
        <f>IF(N233="základná",J233,0)</f>
        <v>0</v>
      </c>
      <c r="BF233" s="160">
        <f>IF(N233="znížená",J233,0)</f>
        <v>0</v>
      </c>
      <c r="BG233" s="160">
        <f>IF(N233="zákl. prenesená",J233,0)</f>
        <v>0</v>
      </c>
      <c r="BH233" s="160">
        <f>IF(N233="zníž. prenesená",J233,0)</f>
        <v>0</v>
      </c>
      <c r="BI233" s="160">
        <f>IF(N233="nulová",J233,0)</f>
        <v>0</v>
      </c>
      <c r="BJ233" s="14" t="s">
        <v>134</v>
      </c>
      <c r="BK233" s="161">
        <f>ROUND(I233*H233,3)</f>
        <v>0</v>
      </c>
      <c r="BL233" s="14" t="s">
        <v>133</v>
      </c>
      <c r="BM233" s="159" t="s">
        <v>494</v>
      </c>
    </row>
    <row r="234" spans="1:65" s="12" customFormat="1" ht="20.85" customHeight="1" x14ac:dyDescent="0.2">
      <c r="B234" s="134"/>
      <c r="D234" s="135" t="s">
        <v>73</v>
      </c>
      <c r="E234" s="145" t="s">
        <v>495</v>
      </c>
      <c r="F234" s="145" t="s">
        <v>496</v>
      </c>
      <c r="I234" s="137"/>
      <c r="J234" s="146">
        <f>BK234</f>
        <v>0</v>
      </c>
      <c r="L234" s="134"/>
      <c r="M234" s="139"/>
      <c r="N234" s="140"/>
      <c r="O234" s="140"/>
      <c r="P234" s="141">
        <f>SUM(P235:P266)</f>
        <v>0</v>
      </c>
      <c r="Q234" s="140"/>
      <c r="R234" s="141">
        <f>SUM(R235:R266)</f>
        <v>0</v>
      </c>
      <c r="S234" s="140"/>
      <c r="T234" s="142">
        <f>SUM(T235:T266)</f>
        <v>0</v>
      </c>
      <c r="AR234" s="135" t="s">
        <v>82</v>
      </c>
      <c r="AT234" s="143" t="s">
        <v>73</v>
      </c>
      <c r="AU234" s="143" t="s">
        <v>134</v>
      </c>
      <c r="AY234" s="135" t="s">
        <v>126</v>
      </c>
      <c r="BK234" s="144">
        <f>SUM(BK235:BK266)</f>
        <v>0</v>
      </c>
    </row>
    <row r="235" spans="1:65" s="2" customFormat="1" ht="16.5" customHeight="1" x14ac:dyDescent="0.2">
      <c r="A235" s="29"/>
      <c r="B235" s="147"/>
      <c r="C235" s="148" t="s">
        <v>497</v>
      </c>
      <c r="D235" s="148" t="s">
        <v>129</v>
      </c>
      <c r="E235" s="149" t="s">
        <v>498</v>
      </c>
      <c r="F235" s="150" t="s">
        <v>499</v>
      </c>
      <c r="G235" s="151" t="s">
        <v>190</v>
      </c>
      <c r="H235" s="152">
        <v>47</v>
      </c>
      <c r="I235" s="153"/>
      <c r="J235" s="152">
        <f t="shared" ref="J235:J266" si="70">ROUND(I235*H235,3)</f>
        <v>0</v>
      </c>
      <c r="K235" s="154"/>
      <c r="L235" s="30"/>
      <c r="M235" s="155" t="s">
        <v>1</v>
      </c>
      <c r="N235" s="156" t="s">
        <v>40</v>
      </c>
      <c r="O235" s="58"/>
      <c r="P235" s="157">
        <f t="shared" ref="P235:P266" si="71">O235*H235</f>
        <v>0</v>
      </c>
      <c r="Q235" s="157">
        <v>0</v>
      </c>
      <c r="R235" s="157">
        <f t="shared" ref="R235:R266" si="72">Q235*H235</f>
        <v>0</v>
      </c>
      <c r="S235" s="157">
        <v>0</v>
      </c>
      <c r="T235" s="158">
        <f t="shared" ref="T235:T266" si="73">S235*H235</f>
        <v>0</v>
      </c>
      <c r="U235" s="29"/>
      <c r="V235" s="29"/>
      <c r="W235" s="29"/>
      <c r="X235" s="29"/>
      <c r="Y235" s="29"/>
      <c r="Z235" s="29"/>
      <c r="AA235" s="29"/>
      <c r="AB235" s="29"/>
      <c r="AC235" s="29"/>
      <c r="AD235" s="29"/>
      <c r="AE235" s="29"/>
      <c r="AR235" s="159" t="s">
        <v>133</v>
      </c>
      <c r="AT235" s="159" t="s">
        <v>129</v>
      </c>
      <c r="AU235" s="159" t="s">
        <v>139</v>
      </c>
      <c r="AY235" s="14" t="s">
        <v>126</v>
      </c>
      <c r="BE235" s="160">
        <f t="shared" ref="BE235:BE266" si="74">IF(N235="základná",J235,0)</f>
        <v>0</v>
      </c>
      <c r="BF235" s="160">
        <f t="shared" ref="BF235:BF266" si="75">IF(N235="znížená",J235,0)</f>
        <v>0</v>
      </c>
      <c r="BG235" s="160">
        <f t="shared" ref="BG235:BG266" si="76">IF(N235="zákl. prenesená",J235,0)</f>
        <v>0</v>
      </c>
      <c r="BH235" s="160">
        <f t="shared" ref="BH235:BH266" si="77">IF(N235="zníž. prenesená",J235,0)</f>
        <v>0</v>
      </c>
      <c r="BI235" s="160">
        <f t="shared" ref="BI235:BI266" si="78">IF(N235="nulová",J235,0)</f>
        <v>0</v>
      </c>
      <c r="BJ235" s="14" t="s">
        <v>134</v>
      </c>
      <c r="BK235" s="161">
        <f t="shared" ref="BK235:BK266" si="79">ROUND(I235*H235,3)</f>
        <v>0</v>
      </c>
      <c r="BL235" s="14" t="s">
        <v>133</v>
      </c>
      <c r="BM235" s="159" t="s">
        <v>500</v>
      </c>
    </row>
    <row r="236" spans="1:65" s="2" customFormat="1" ht="16.5" customHeight="1" x14ac:dyDescent="0.2">
      <c r="A236" s="29"/>
      <c r="B236" s="147"/>
      <c r="C236" s="148" t="s">
        <v>501</v>
      </c>
      <c r="D236" s="148" t="s">
        <v>129</v>
      </c>
      <c r="E236" s="149" t="s">
        <v>502</v>
      </c>
      <c r="F236" s="150" t="s">
        <v>503</v>
      </c>
      <c r="G236" s="151" t="s">
        <v>190</v>
      </c>
      <c r="H236" s="152">
        <v>4</v>
      </c>
      <c r="I236" s="153"/>
      <c r="J236" s="152">
        <f t="shared" si="70"/>
        <v>0</v>
      </c>
      <c r="K236" s="154"/>
      <c r="L236" s="30"/>
      <c r="M236" s="155" t="s">
        <v>1</v>
      </c>
      <c r="N236" s="156" t="s">
        <v>40</v>
      </c>
      <c r="O236" s="58"/>
      <c r="P236" s="157">
        <f t="shared" si="71"/>
        <v>0</v>
      </c>
      <c r="Q236" s="157">
        <v>0</v>
      </c>
      <c r="R236" s="157">
        <f t="shared" si="72"/>
        <v>0</v>
      </c>
      <c r="S236" s="157">
        <v>0</v>
      </c>
      <c r="T236" s="158">
        <f t="shared" si="73"/>
        <v>0</v>
      </c>
      <c r="U236" s="29"/>
      <c r="V236" s="29"/>
      <c r="W236" s="29"/>
      <c r="X236" s="29"/>
      <c r="Y236" s="29"/>
      <c r="Z236" s="29"/>
      <c r="AA236" s="29"/>
      <c r="AB236" s="29"/>
      <c r="AC236" s="29"/>
      <c r="AD236" s="29"/>
      <c r="AE236" s="29"/>
      <c r="AR236" s="159" t="s">
        <v>133</v>
      </c>
      <c r="AT236" s="159" t="s">
        <v>129</v>
      </c>
      <c r="AU236" s="159" t="s">
        <v>139</v>
      </c>
      <c r="AY236" s="14" t="s">
        <v>126</v>
      </c>
      <c r="BE236" s="160">
        <f t="shared" si="74"/>
        <v>0</v>
      </c>
      <c r="BF236" s="160">
        <f t="shared" si="75"/>
        <v>0</v>
      </c>
      <c r="BG236" s="160">
        <f t="shared" si="76"/>
        <v>0</v>
      </c>
      <c r="BH236" s="160">
        <f t="shared" si="77"/>
        <v>0</v>
      </c>
      <c r="BI236" s="160">
        <f t="shared" si="78"/>
        <v>0</v>
      </c>
      <c r="BJ236" s="14" t="s">
        <v>134</v>
      </c>
      <c r="BK236" s="161">
        <f t="shared" si="79"/>
        <v>0</v>
      </c>
      <c r="BL236" s="14" t="s">
        <v>133</v>
      </c>
      <c r="BM236" s="159" t="s">
        <v>504</v>
      </c>
    </row>
    <row r="237" spans="1:65" s="2" customFormat="1" ht="16.5" customHeight="1" x14ac:dyDescent="0.2">
      <c r="A237" s="29"/>
      <c r="B237" s="147"/>
      <c r="C237" s="148" t="s">
        <v>505</v>
      </c>
      <c r="D237" s="148" t="s">
        <v>129</v>
      </c>
      <c r="E237" s="149" t="s">
        <v>506</v>
      </c>
      <c r="F237" s="150" t="s">
        <v>507</v>
      </c>
      <c r="G237" s="151" t="s">
        <v>190</v>
      </c>
      <c r="H237" s="152">
        <v>11</v>
      </c>
      <c r="I237" s="153"/>
      <c r="J237" s="152">
        <f t="shared" si="70"/>
        <v>0</v>
      </c>
      <c r="K237" s="154"/>
      <c r="L237" s="30"/>
      <c r="M237" s="155" t="s">
        <v>1</v>
      </c>
      <c r="N237" s="156" t="s">
        <v>40</v>
      </c>
      <c r="O237" s="58"/>
      <c r="P237" s="157">
        <f t="shared" si="71"/>
        <v>0</v>
      </c>
      <c r="Q237" s="157">
        <v>0</v>
      </c>
      <c r="R237" s="157">
        <f t="shared" si="72"/>
        <v>0</v>
      </c>
      <c r="S237" s="157">
        <v>0</v>
      </c>
      <c r="T237" s="158">
        <f t="shared" si="73"/>
        <v>0</v>
      </c>
      <c r="U237" s="29"/>
      <c r="V237" s="29"/>
      <c r="W237" s="29"/>
      <c r="X237" s="29"/>
      <c r="Y237" s="29"/>
      <c r="Z237" s="29"/>
      <c r="AA237" s="29"/>
      <c r="AB237" s="29"/>
      <c r="AC237" s="29"/>
      <c r="AD237" s="29"/>
      <c r="AE237" s="29"/>
      <c r="AR237" s="159" t="s">
        <v>133</v>
      </c>
      <c r="AT237" s="159" t="s">
        <v>129</v>
      </c>
      <c r="AU237" s="159" t="s">
        <v>139</v>
      </c>
      <c r="AY237" s="14" t="s">
        <v>126</v>
      </c>
      <c r="BE237" s="160">
        <f t="shared" si="74"/>
        <v>0</v>
      </c>
      <c r="BF237" s="160">
        <f t="shared" si="75"/>
        <v>0</v>
      </c>
      <c r="BG237" s="160">
        <f t="shared" si="76"/>
        <v>0</v>
      </c>
      <c r="BH237" s="160">
        <f t="shared" si="77"/>
        <v>0</v>
      </c>
      <c r="BI237" s="160">
        <f t="shared" si="78"/>
        <v>0</v>
      </c>
      <c r="BJ237" s="14" t="s">
        <v>134</v>
      </c>
      <c r="BK237" s="161">
        <f t="shared" si="79"/>
        <v>0</v>
      </c>
      <c r="BL237" s="14" t="s">
        <v>133</v>
      </c>
      <c r="BM237" s="159" t="s">
        <v>508</v>
      </c>
    </row>
    <row r="238" spans="1:65" s="2" customFormat="1" ht="16.5" customHeight="1" x14ac:dyDescent="0.2">
      <c r="A238" s="29"/>
      <c r="B238" s="147"/>
      <c r="C238" s="148" t="s">
        <v>509</v>
      </c>
      <c r="D238" s="148" t="s">
        <v>129</v>
      </c>
      <c r="E238" s="149" t="s">
        <v>510</v>
      </c>
      <c r="F238" s="150" t="s">
        <v>511</v>
      </c>
      <c r="G238" s="151" t="s">
        <v>190</v>
      </c>
      <c r="H238" s="152">
        <v>4</v>
      </c>
      <c r="I238" s="153"/>
      <c r="J238" s="152">
        <f t="shared" si="70"/>
        <v>0</v>
      </c>
      <c r="K238" s="154"/>
      <c r="L238" s="30"/>
      <c r="M238" s="155" t="s">
        <v>1</v>
      </c>
      <c r="N238" s="156" t="s">
        <v>40</v>
      </c>
      <c r="O238" s="58"/>
      <c r="P238" s="157">
        <f t="shared" si="71"/>
        <v>0</v>
      </c>
      <c r="Q238" s="157">
        <v>0</v>
      </c>
      <c r="R238" s="157">
        <f t="shared" si="72"/>
        <v>0</v>
      </c>
      <c r="S238" s="157">
        <v>0</v>
      </c>
      <c r="T238" s="158">
        <f t="shared" si="73"/>
        <v>0</v>
      </c>
      <c r="U238" s="29"/>
      <c r="V238" s="29"/>
      <c r="W238" s="29"/>
      <c r="X238" s="29"/>
      <c r="Y238" s="29"/>
      <c r="Z238" s="29"/>
      <c r="AA238" s="29"/>
      <c r="AB238" s="29"/>
      <c r="AC238" s="29"/>
      <c r="AD238" s="29"/>
      <c r="AE238" s="29"/>
      <c r="AR238" s="159" t="s">
        <v>133</v>
      </c>
      <c r="AT238" s="159" t="s">
        <v>129</v>
      </c>
      <c r="AU238" s="159" t="s">
        <v>139</v>
      </c>
      <c r="AY238" s="14" t="s">
        <v>126</v>
      </c>
      <c r="BE238" s="160">
        <f t="shared" si="74"/>
        <v>0</v>
      </c>
      <c r="BF238" s="160">
        <f t="shared" si="75"/>
        <v>0</v>
      </c>
      <c r="BG238" s="160">
        <f t="shared" si="76"/>
        <v>0</v>
      </c>
      <c r="BH238" s="160">
        <f t="shared" si="77"/>
        <v>0</v>
      </c>
      <c r="BI238" s="160">
        <f t="shared" si="78"/>
        <v>0</v>
      </c>
      <c r="BJ238" s="14" t="s">
        <v>134</v>
      </c>
      <c r="BK238" s="161">
        <f t="shared" si="79"/>
        <v>0</v>
      </c>
      <c r="BL238" s="14" t="s">
        <v>133</v>
      </c>
      <c r="BM238" s="159" t="s">
        <v>512</v>
      </c>
    </row>
    <row r="239" spans="1:65" s="2" customFormat="1" ht="16.5" customHeight="1" x14ac:dyDescent="0.2">
      <c r="A239" s="29"/>
      <c r="B239" s="147"/>
      <c r="C239" s="148" t="s">
        <v>513</v>
      </c>
      <c r="D239" s="148" t="s">
        <v>129</v>
      </c>
      <c r="E239" s="149" t="s">
        <v>514</v>
      </c>
      <c r="F239" s="150" t="s">
        <v>515</v>
      </c>
      <c r="G239" s="151" t="s">
        <v>190</v>
      </c>
      <c r="H239" s="152">
        <v>2</v>
      </c>
      <c r="I239" s="153"/>
      <c r="J239" s="152">
        <f t="shared" si="70"/>
        <v>0</v>
      </c>
      <c r="K239" s="154"/>
      <c r="L239" s="30"/>
      <c r="M239" s="155" t="s">
        <v>1</v>
      </c>
      <c r="N239" s="156" t="s">
        <v>40</v>
      </c>
      <c r="O239" s="58"/>
      <c r="P239" s="157">
        <f t="shared" si="71"/>
        <v>0</v>
      </c>
      <c r="Q239" s="157">
        <v>0</v>
      </c>
      <c r="R239" s="157">
        <f t="shared" si="72"/>
        <v>0</v>
      </c>
      <c r="S239" s="157">
        <v>0</v>
      </c>
      <c r="T239" s="158">
        <f t="shared" si="73"/>
        <v>0</v>
      </c>
      <c r="U239" s="29"/>
      <c r="V239" s="29"/>
      <c r="W239" s="29"/>
      <c r="X239" s="29"/>
      <c r="Y239" s="29"/>
      <c r="Z239" s="29"/>
      <c r="AA239" s="29"/>
      <c r="AB239" s="29"/>
      <c r="AC239" s="29"/>
      <c r="AD239" s="29"/>
      <c r="AE239" s="29"/>
      <c r="AR239" s="159" t="s">
        <v>133</v>
      </c>
      <c r="AT239" s="159" t="s">
        <v>129</v>
      </c>
      <c r="AU239" s="159" t="s">
        <v>139</v>
      </c>
      <c r="AY239" s="14" t="s">
        <v>126</v>
      </c>
      <c r="BE239" s="160">
        <f t="shared" si="74"/>
        <v>0</v>
      </c>
      <c r="BF239" s="160">
        <f t="shared" si="75"/>
        <v>0</v>
      </c>
      <c r="BG239" s="160">
        <f t="shared" si="76"/>
        <v>0</v>
      </c>
      <c r="BH239" s="160">
        <f t="shared" si="77"/>
        <v>0</v>
      </c>
      <c r="BI239" s="160">
        <f t="shared" si="78"/>
        <v>0</v>
      </c>
      <c r="BJ239" s="14" t="s">
        <v>134</v>
      </c>
      <c r="BK239" s="161">
        <f t="shared" si="79"/>
        <v>0</v>
      </c>
      <c r="BL239" s="14" t="s">
        <v>133</v>
      </c>
      <c r="BM239" s="159" t="s">
        <v>516</v>
      </c>
    </row>
    <row r="240" spans="1:65" s="2" customFormat="1" ht="16.5" customHeight="1" x14ac:dyDescent="0.2">
      <c r="A240" s="29"/>
      <c r="B240" s="147"/>
      <c r="C240" s="148" t="s">
        <v>517</v>
      </c>
      <c r="D240" s="148" t="s">
        <v>129</v>
      </c>
      <c r="E240" s="149" t="s">
        <v>518</v>
      </c>
      <c r="F240" s="150" t="s">
        <v>519</v>
      </c>
      <c r="G240" s="151" t="s">
        <v>173</v>
      </c>
      <c r="H240" s="152">
        <v>1500</v>
      </c>
      <c r="I240" s="153"/>
      <c r="J240" s="152">
        <f t="shared" si="70"/>
        <v>0</v>
      </c>
      <c r="K240" s="154"/>
      <c r="L240" s="30"/>
      <c r="M240" s="155" t="s">
        <v>1</v>
      </c>
      <c r="N240" s="156" t="s">
        <v>40</v>
      </c>
      <c r="O240" s="58"/>
      <c r="P240" s="157">
        <f t="shared" si="71"/>
        <v>0</v>
      </c>
      <c r="Q240" s="157">
        <v>0</v>
      </c>
      <c r="R240" s="157">
        <f t="shared" si="72"/>
        <v>0</v>
      </c>
      <c r="S240" s="157">
        <v>0</v>
      </c>
      <c r="T240" s="158">
        <f t="shared" si="73"/>
        <v>0</v>
      </c>
      <c r="U240" s="29"/>
      <c r="V240" s="29"/>
      <c r="W240" s="29"/>
      <c r="X240" s="29"/>
      <c r="Y240" s="29"/>
      <c r="Z240" s="29"/>
      <c r="AA240" s="29"/>
      <c r="AB240" s="29"/>
      <c r="AC240" s="29"/>
      <c r="AD240" s="29"/>
      <c r="AE240" s="29"/>
      <c r="AR240" s="159" t="s">
        <v>133</v>
      </c>
      <c r="AT240" s="159" t="s">
        <v>129</v>
      </c>
      <c r="AU240" s="159" t="s">
        <v>139</v>
      </c>
      <c r="AY240" s="14" t="s">
        <v>126</v>
      </c>
      <c r="BE240" s="160">
        <f t="shared" si="74"/>
        <v>0</v>
      </c>
      <c r="BF240" s="160">
        <f t="shared" si="75"/>
        <v>0</v>
      </c>
      <c r="BG240" s="160">
        <f t="shared" si="76"/>
        <v>0</v>
      </c>
      <c r="BH240" s="160">
        <f t="shared" si="77"/>
        <v>0</v>
      </c>
      <c r="BI240" s="160">
        <f t="shared" si="78"/>
        <v>0</v>
      </c>
      <c r="BJ240" s="14" t="s">
        <v>134</v>
      </c>
      <c r="BK240" s="161">
        <f t="shared" si="79"/>
        <v>0</v>
      </c>
      <c r="BL240" s="14" t="s">
        <v>133</v>
      </c>
      <c r="BM240" s="159" t="s">
        <v>520</v>
      </c>
    </row>
    <row r="241" spans="1:65" s="2" customFormat="1" ht="16.5" customHeight="1" x14ac:dyDescent="0.2">
      <c r="A241" s="29"/>
      <c r="B241" s="147"/>
      <c r="C241" s="148" t="s">
        <v>521</v>
      </c>
      <c r="D241" s="148" t="s">
        <v>129</v>
      </c>
      <c r="E241" s="149" t="s">
        <v>522</v>
      </c>
      <c r="F241" s="150" t="s">
        <v>523</v>
      </c>
      <c r="G241" s="151" t="s">
        <v>173</v>
      </c>
      <c r="H241" s="152">
        <v>450</v>
      </c>
      <c r="I241" s="153"/>
      <c r="J241" s="152">
        <f t="shared" si="70"/>
        <v>0</v>
      </c>
      <c r="K241" s="154"/>
      <c r="L241" s="30"/>
      <c r="M241" s="155" t="s">
        <v>1</v>
      </c>
      <c r="N241" s="156" t="s">
        <v>40</v>
      </c>
      <c r="O241" s="58"/>
      <c r="P241" s="157">
        <f t="shared" si="71"/>
        <v>0</v>
      </c>
      <c r="Q241" s="157">
        <v>0</v>
      </c>
      <c r="R241" s="157">
        <f t="shared" si="72"/>
        <v>0</v>
      </c>
      <c r="S241" s="157">
        <v>0</v>
      </c>
      <c r="T241" s="158">
        <f t="shared" si="73"/>
        <v>0</v>
      </c>
      <c r="U241" s="29"/>
      <c r="V241" s="29"/>
      <c r="W241" s="29"/>
      <c r="X241" s="29"/>
      <c r="Y241" s="29"/>
      <c r="Z241" s="29"/>
      <c r="AA241" s="29"/>
      <c r="AB241" s="29"/>
      <c r="AC241" s="29"/>
      <c r="AD241" s="29"/>
      <c r="AE241" s="29"/>
      <c r="AR241" s="159" t="s">
        <v>133</v>
      </c>
      <c r="AT241" s="159" t="s">
        <v>129</v>
      </c>
      <c r="AU241" s="159" t="s">
        <v>139</v>
      </c>
      <c r="AY241" s="14" t="s">
        <v>126</v>
      </c>
      <c r="BE241" s="160">
        <f t="shared" si="74"/>
        <v>0</v>
      </c>
      <c r="BF241" s="160">
        <f t="shared" si="75"/>
        <v>0</v>
      </c>
      <c r="BG241" s="160">
        <f t="shared" si="76"/>
        <v>0</v>
      </c>
      <c r="BH241" s="160">
        <f t="shared" si="77"/>
        <v>0</v>
      </c>
      <c r="BI241" s="160">
        <f t="shared" si="78"/>
        <v>0</v>
      </c>
      <c r="BJ241" s="14" t="s">
        <v>134</v>
      </c>
      <c r="BK241" s="161">
        <f t="shared" si="79"/>
        <v>0</v>
      </c>
      <c r="BL241" s="14" t="s">
        <v>133</v>
      </c>
      <c r="BM241" s="159" t="s">
        <v>524</v>
      </c>
    </row>
    <row r="242" spans="1:65" s="2" customFormat="1" ht="16.5" customHeight="1" x14ac:dyDescent="0.2">
      <c r="A242" s="29"/>
      <c r="B242" s="147"/>
      <c r="C242" s="148" t="s">
        <v>525</v>
      </c>
      <c r="D242" s="148" t="s">
        <v>129</v>
      </c>
      <c r="E242" s="149" t="s">
        <v>526</v>
      </c>
      <c r="F242" s="150" t="s">
        <v>527</v>
      </c>
      <c r="G242" s="151" t="s">
        <v>173</v>
      </c>
      <c r="H242" s="152">
        <v>850</v>
      </c>
      <c r="I242" s="153"/>
      <c r="J242" s="152">
        <f t="shared" si="70"/>
        <v>0</v>
      </c>
      <c r="K242" s="154"/>
      <c r="L242" s="30"/>
      <c r="M242" s="155" t="s">
        <v>1</v>
      </c>
      <c r="N242" s="156" t="s">
        <v>40</v>
      </c>
      <c r="O242" s="58"/>
      <c r="P242" s="157">
        <f t="shared" si="71"/>
        <v>0</v>
      </c>
      <c r="Q242" s="157">
        <v>0</v>
      </c>
      <c r="R242" s="157">
        <f t="shared" si="72"/>
        <v>0</v>
      </c>
      <c r="S242" s="157">
        <v>0</v>
      </c>
      <c r="T242" s="158">
        <f t="shared" si="73"/>
        <v>0</v>
      </c>
      <c r="U242" s="29"/>
      <c r="V242" s="29"/>
      <c r="W242" s="29"/>
      <c r="X242" s="29"/>
      <c r="Y242" s="29"/>
      <c r="Z242" s="29"/>
      <c r="AA242" s="29"/>
      <c r="AB242" s="29"/>
      <c r="AC242" s="29"/>
      <c r="AD242" s="29"/>
      <c r="AE242" s="29"/>
      <c r="AR242" s="159" t="s">
        <v>133</v>
      </c>
      <c r="AT242" s="159" t="s">
        <v>129</v>
      </c>
      <c r="AU242" s="159" t="s">
        <v>139</v>
      </c>
      <c r="AY242" s="14" t="s">
        <v>126</v>
      </c>
      <c r="BE242" s="160">
        <f t="shared" si="74"/>
        <v>0</v>
      </c>
      <c r="BF242" s="160">
        <f t="shared" si="75"/>
        <v>0</v>
      </c>
      <c r="BG242" s="160">
        <f t="shared" si="76"/>
        <v>0</v>
      </c>
      <c r="BH242" s="160">
        <f t="shared" si="77"/>
        <v>0</v>
      </c>
      <c r="BI242" s="160">
        <f t="shared" si="78"/>
        <v>0</v>
      </c>
      <c r="BJ242" s="14" t="s">
        <v>134</v>
      </c>
      <c r="BK242" s="161">
        <f t="shared" si="79"/>
        <v>0</v>
      </c>
      <c r="BL242" s="14" t="s">
        <v>133</v>
      </c>
      <c r="BM242" s="159" t="s">
        <v>528</v>
      </c>
    </row>
    <row r="243" spans="1:65" s="2" customFormat="1" ht="16.5" customHeight="1" x14ac:dyDescent="0.2">
      <c r="A243" s="29"/>
      <c r="B243" s="147"/>
      <c r="C243" s="148" t="s">
        <v>529</v>
      </c>
      <c r="D243" s="148" t="s">
        <v>129</v>
      </c>
      <c r="E243" s="149" t="s">
        <v>530</v>
      </c>
      <c r="F243" s="150" t="s">
        <v>531</v>
      </c>
      <c r="G243" s="151" t="s">
        <v>173</v>
      </c>
      <c r="H243" s="152">
        <v>1340</v>
      </c>
      <c r="I243" s="153"/>
      <c r="J243" s="152">
        <f t="shared" si="70"/>
        <v>0</v>
      </c>
      <c r="K243" s="154"/>
      <c r="L243" s="30"/>
      <c r="M243" s="155" t="s">
        <v>1</v>
      </c>
      <c r="N243" s="156" t="s">
        <v>40</v>
      </c>
      <c r="O243" s="58"/>
      <c r="P243" s="157">
        <f t="shared" si="71"/>
        <v>0</v>
      </c>
      <c r="Q243" s="157">
        <v>0</v>
      </c>
      <c r="R243" s="157">
        <f t="shared" si="72"/>
        <v>0</v>
      </c>
      <c r="S243" s="157">
        <v>0</v>
      </c>
      <c r="T243" s="158">
        <f t="shared" si="73"/>
        <v>0</v>
      </c>
      <c r="U243" s="29"/>
      <c r="V243" s="29"/>
      <c r="W243" s="29"/>
      <c r="X243" s="29"/>
      <c r="Y243" s="29"/>
      <c r="Z243" s="29"/>
      <c r="AA243" s="29"/>
      <c r="AB243" s="29"/>
      <c r="AC243" s="29"/>
      <c r="AD243" s="29"/>
      <c r="AE243" s="29"/>
      <c r="AR243" s="159" t="s">
        <v>133</v>
      </c>
      <c r="AT243" s="159" t="s">
        <v>129</v>
      </c>
      <c r="AU243" s="159" t="s">
        <v>139</v>
      </c>
      <c r="AY243" s="14" t="s">
        <v>126</v>
      </c>
      <c r="BE243" s="160">
        <f t="shared" si="74"/>
        <v>0</v>
      </c>
      <c r="BF243" s="160">
        <f t="shared" si="75"/>
        <v>0</v>
      </c>
      <c r="BG243" s="160">
        <f t="shared" si="76"/>
        <v>0</v>
      </c>
      <c r="BH243" s="160">
        <f t="shared" si="77"/>
        <v>0</v>
      </c>
      <c r="BI243" s="160">
        <f t="shared" si="78"/>
        <v>0</v>
      </c>
      <c r="BJ243" s="14" t="s">
        <v>134</v>
      </c>
      <c r="BK243" s="161">
        <f t="shared" si="79"/>
        <v>0</v>
      </c>
      <c r="BL243" s="14" t="s">
        <v>133</v>
      </c>
      <c r="BM243" s="159" t="s">
        <v>532</v>
      </c>
    </row>
    <row r="244" spans="1:65" s="2" customFormat="1" ht="16.5" customHeight="1" x14ac:dyDescent="0.2">
      <c r="A244" s="29"/>
      <c r="B244" s="147"/>
      <c r="C244" s="148" t="s">
        <v>533</v>
      </c>
      <c r="D244" s="148" t="s">
        <v>129</v>
      </c>
      <c r="E244" s="149" t="s">
        <v>534</v>
      </c>
      <c r="F244" s="150" t="s">
        <v>535</v>
      </c>
      <c r="G244" s="151" t="s">
        <v>173</v>
      </c>
      <c r="H244" s="152">
        <v>450</v>
      </c>
      <c r="I244" s="153"/>
      <c r="J244" s="152">
        <f t="shared" si="70"/>
        <v>0</v>
      </c>
      <c r="K244" s="154"/>
      <c r="L244" s="30"/>
      <c r="M244" s="155" t="s">
        <v>1</v>
      </c>
      <c r="N244" s="156" t="s">
        <v>40</v>
      </c>
      <c r="O244" s="58"/>
      <c r="P244" s="157">
        <f t="shared" si="71"/>
        <v>0</v>
      </c>
      <c r="Q244" s="157">
        <v>0</v>
      </c>
      <c r="R244" s="157">
        <f t="shared" si="72"/>
        <v>0</v>
      </c>
      <c r="S244" s="157">
        <v>0</v>
      </c>
      <c r="T244" s="158">
        <f t="shared" si="73"/>
        <v>0</v>
      </c>
      <c r="U244" s="29"/>
      <c r="V244" s="29"/>
      <c r="W244" s="29"/>
      <c r="X244" s="29"/>
      <c r="Y244" s="29"/>
      <c r="Z244" s="29"/>
      <c r="AA244" s="29"/>
      <c r="AB244" s="29"/>
      <c r="AC244" s="29"/>
      <c r="AD244" s="29"/>
      <c r="AE244" s="29"/>
      <c r="AR244" s="159" t="s">
        <v>133</v>
      </c>
      <c r="AT244" s="159" t="s">
        <v>129</v>
      </c>
      <c r="AU244" s="159" t="s">
        <v>139</v>
      </c>
      <c r="AY244" s="14" t="s">
        <v>126</v>
      </c>
      <c r="BE244" s="160">
        <f t="shared" si="74"/>
        <v>0</v>
      </c>
      <c r="BF244" s="160">
        <f t="shared" si="75"/>
        <v>0</v>
      </c>
      <c r="BG244" s="160">
        <f t="shared" si="76"/>
        <v>0</v>
      </c>
      <c r="BH244" s="160">
        <f t="shared" si="77"/>
        <v>0</v>
      </c>
      <c r="BI244" s="160">
        <f t="shared" si="78"/>
        <v>0</v>
      </c>
      <c r="BJ244" s="14" t="s">
        <v>134</v>
      </c>
      <c r="BK244" s="161">
        <f t="shared" si="79"/>
        <v>0</v>
      </c>
      <c r="BL244" s="14" t="s">
        <v>133</v>
      </c>
      <c r="BM244" s="159" t="s">
        <v>536</v>
      </c>
    </row>
    <row r="245" spans="1:65" s="2" customFormat="1" ht="16.5" customHeight="1" x14ac:dyDescent="0.2">
      <c r="A245" s="29"/>
      <c r="B245" s="147"/>
      <c r="C245" s="148" t="s">
        <v>537</v>
      </c>
      <c r="D245" s="148" t="s">
        <v>129</v>
      </c>
      <c r="E245" s="149" t="s">
        <v>538</v>
      </c>
      <c r="F245" s="150" t="s">
        <v>539</v>
      </c>
      <c r="G245" s="151" t="s">
        <v>190</v>
      </c>
      <c r="H245" s="152">
        <v>57</v>
      </c>
      <c r="I245" s="153"/>
      <c r="J245" s="152">
        <f t="shared" si="70"/>
        <v>0</v>
      </c>
      <c r="K245" s="154"/>
      <c r="L245" s="30"/>
      <c r="M245" s="155" t="s">
        <v>1</v>
      </c>
      <c r="N245" s="156" t="s">
        <v>40</v>
      </c>
      <c r="O245" s="58"/>
      <c r="P245" s="157">
        <f t="shared" si="71"/>
        <v>0</v>
      </c>
      <c r="Q245" s="157">
        <v>0</v>
      </c>
      <c r="R245" s="157">
        <f t="shared" si="72"/>
        <v>0</v>
      </c>
      <c r="S245" s="157">
        <v>0</v>
      </c>
      <c r="T245" s="158">
        <f t="shared" si="73"/>
        <v>0</v>
      </c>
      <c r="U245" s="29"/>
      <c r="V245" s="29"/>
      <c r="W245" s="29"/>
      <c r="X245" s="29"/>
      <c r="Y245" s="29"/>
      <c r="Z245" s="29"/>
      <c r="AA245" s="29"/>
      <c r="AB245" s="29"/>
      <c r="AC245" s="29"/>
      <c r="AD245" s="29"/>
      <c r="AE245" s="29"/>
      <c r="AR245" s="159" t="s">
        <v>133</v>
      </c>
      <c r="AT245" s="159" t="s">
        <v>129</v>
      </c>
      <c r="AU245" s="159" t="s">
        <v>139</v>
      </c>
      <c r="AY245" s="14" t="s">
        <v>126</v>
      </c>
      <c r="BE245" s="160">
        <f t="shared" si="74"/>
        <v>0</v>
      </c>
      <c r="BF245" s="160">
        <f t="shared" si="75"/>
        <v>0</v>
      </c>
      <c r="BG245" s="160">
        <f t="shared" si="76"/>
        <v>0</v>
      </c>
      <c r="BH245" s="160">
        <f t="shared" si="77"/>
        <v>0</v>
      </c>
      <c r="BI245" s="160">
        <f t="shared" si="78"/>
        <v>0</v>
      </c>
      <c r="BJ245" s="14" t="s">
        <v>134</v>
      </c>
      <c r="BK245" s="161">
        <f t="shared" si="79"/>
        <v>0</v>
      </c>
      <c r="BL245" s="14" t="s">
        <v>133</v>
      </c>
      <c r="BM245" s="159" t="s">
        <v>540</v>
      </c>
    </row>
    <row r="246" spans="1:65" s="2" customFormat="1" ht="16.5" customHeight="1" x14ac:dyDescent="0.2">
      <c r="A246" s="29"/>
      <c r="B246" s="147"/>
      <c r="C246" s="148" t="s">
        <v>541</v>
      </c>
      <c r="D246" s="148" t="s">
        <v>129</v>
      </c>
      <c r="E246" s="149" t="s">
        <v>542</v>
      </c>
      <c r="F246" s="150" t="s">
        <v>543</v>
      </c>
      <c r="G246" s="151" t="s">
        <v>173</v>
      </c>
      <c r="H246" s="152">
        <v>40</v>
      </c>
      <c r="I246" s="153"/>
      <c r="J246" s="152">
        <f t="shared" si="70"/>
        <v>0</v>
      </c>
      <c r="K246" s="154"/>
      <c r="L246" s="30"/>
      <c r="M246" s="155" t="s">
        <v>1</v>
      </c>
      <c r="N246" s="156" t="s">
        <v>40</v>
      </c>
      <c r="O246" s="58"/>
      <c r="P246" s="157">
        <f t="shared" si="71"/>
        <v>0</v>
      </c>
      <c r="Q246" s="157">
        <v>0</v>
      </c>
      <c r="R246" s="157">
        <f t="shared" si="72"/>
        <v>0</v>
      </c>
      <c r="S246" s="157">
        <v>0</v>
      </c>
      <c r="T246" s="158">
        <f t="shared" si="73"/>
        <v>0</v>
      </c>
      <c r="U246" s="29"/>
      <c r="V246" s="29"/>
      <c r="W246" s="29"/>
      <c r="X246" s="29"/>
      <c r="Y246" s="29"/>
      <c r="Z246" s="29"/>
      <c r="AA246" s="29"/>
      <c r="AB246" s="29"/>
      <c r="AC246" s="29"/>
      <c r="AD246" s="29"/>
      <c r="AE246" s="29"/>
      <c r="AR246" s="159" t="s">
        <v>133</v>
      </c>
      <c r="AT246" s="159" t="s">
        <v>129</v>
      </c>
      <c r="AU246" s="159" t="s">
        <v>139</v>
      </c>
      <c r="AY246" s="14" t="s">
        <v>126</v>
      </c>
      <c r="BE246" s="160">
        <f t="shared" si="74"/>
        <v>0</v>
      </c>
      <c r="BF246" s="160">
        <f t="shared" si="75"/>
        <v>0</v>
      </c>
      <c r="BG246" s="160">
        <f t="shared" si="76"/>
        <v>0</v>
      </c>
      <c r="BH246" s="160">
        <f t="shared" si="77"/>
        <v>0</v>
      </c>
      <c r="BI246" s="160">
        <f t="shared" si="78"/>
        <v>0</v>
      </c>
      <c r="BJ246" s="14" t="s">
        <v>134</v>
      </c>
      <c r="BK246" s="161">
        <f t="shared" si="79"/>
        <v>0</v>
      </c>
      <c r="BL246" s="14" t="s">
        <v>133</v>
      </c>
      <c r="BM246" s="159" t="s">
        <v>544</v>
      </c>
    </row>
    <row r="247" spans="1:65" s="2" customFormat="1" ht="16.5" customHeight="1" x14ac:dyDescent="0.2">
      <c r="A247" s="29"/>
      <c r="B247" s="147"/>
      <c r="C247" s="148" t="s">
        <v>545</v>
      </c>
      <c r="D247" s="148" t="s">
        <v>129</v>
      </c>
      <c r="E247" s="149" t="s">
        <v>546</v>
      </c>
      <c r="F247" s="150" t="s">
        <v>547</v>
      </c>
      <c r="G247" s="151" t="s">
        <v>173</v>
      </c>
      <c r="H247" s="152">
        <v>90</v>
      </c>
      <c r="I247" s="153"/>
      <c r="J247" s="152">
        <f t="shared" si="70"/>
        <v>0</v>
      </c>
      <c r="K247" s="154"/>
      <c r="L247" s="30"/>
      <c r="M247" s="155" t="s">
        <v>1</v>
      </c>
      <c r="N247" s="156" t="s">
        <v>40</v>
      </c>
      <c r="O247" s="58"/>
      <c r="P247" s="157">
        <f t="shared" si="71"/>
        <v>0</v>
      </c>
      <c r="Q247" s="157">
        <v>0</v>
      </c>
      <c r="R247" s="157">
        <f t="shared" si="72"/>
        <v>0</v>
      </c>
      <c r="S247" s="157">
        <v>0</v>
      </c>
      <c r="T247" s="158">
        <f t="shared" si="73"/>
        <v>0</v>
      </c>
      <c r="U247" s="29"/>
      <c r="V247" s="29"/>
      <c r="W247" s="29"/>
      <c r="X247" s="29"/>
      <c r="Y247" s="29"/>
      <c r="Z247" s="29"/>
      <c r="AA247" s="29"/>
      <c r="AB247" s="29"/>
      <c r="AC247" s="29"/>
      <c r="AD247" s="29"/>
      <c r="AE247" s="29"/>
      <c r="AR247" s="159" t="s">
        <v>133</v>
      </c>
      <c r="AT247" s="159" t="s">
        <v>129</v>
      </c>
      <c r="AU247" s="159" t="s">
        <v>139</v>
      </c>
      <c r="AY247" s="14" t="s">
        <v>126</v>
      </c>
      <c r="BE247" s="160">
        <f t="shared" si="74"/>
        <v>0</v>
      </c>
      <c r="BF247" s="160">
        <f t="shared" si="75"/>
        <v>0</v>
      </c>
      <c r="BG247" s="160">
        <f t="shared" si="76"/>
        <v>0</v>
      </c>
      <c r="BH247" s="160">
        <f t="shared" si="77"/>
        <v>0</v>
      </c>
      <c r="BI247" s="160">
        <f t="shared" si="78"/>
        <v>0</v>
      </c>
      <c r="BJ247" s="14" t="s">
        <v>134</v>
      </c>
      <c r="BK247" s="161">
        <f t="shared" si="79"/>
        <v>0</v>
      </c>
      <c r="BL247" s="14" t="s">
        <v>133</v>
      </c>
      <c r="BM247" s="159" t="s">
        <v>548</v>
      </c>
    </row>
    <row r="248" spans="1:65" s="2" customFormat="1" ht="16.5" customHeight="1" x14ac:dyDescent="0.2">
      <c r="A248" s="29"/>
      <c r="B248" s="147"/>
      <c r="C248" s="148" t="s">
        <v>225</v>
      </c>
      <c r="D248" s="148" t="s">
        <v>129</v>
      </c>
      <c r="E248" s="149" t="s">
        <v>549</v>
      </c>
      <c r="F248" s="150" t="s">
        <v>550</v>
      </c>
      <c r="G248" s="151" t="s">
        <v>190</v>
      </c>
      <c r="H248" s="152">
        <v>300</v>
      </c>
      <c r="I248" s="153"/>
      <c r="J248" s="152">
        <f t="shared" si="70"/>
        <v>0</v>
      </c>
      <c r="K248" s="154"/>
      <c r="L248" s="30"/>
      <c r="M248" s="155" t="s">
        <v>1</v>
      </c>
      <c r="N248" s="156" t="s">
        <v>40</v>
      </c>
      <c r="O248" s="58"/>
      <c r="P248" s="157">
        <f t="shared" si="71"/>
        <v>0</v>
      </c>
      <c r="Q248" s="157">
        <v>0</v>
      </c>
      <c r="R248" s="157">
        <f t="shared" si="72"/>
        <v>0</v>
      </c>
      <c r="S248" s="157">
        <v>0</v>
      </c>
      <c r="T248" s="158">
        <f t="shared" si="73"/>
        <v>0</v>
      </c>
      <c r="U248" s="29"/>
      <c r="V248" s="29"/>
      <c r="W248" s="29"/>
      <c r="X248" s="29"/>
      <c r="Y248" s="29"/>
      <c r="Z248" s="29"/>
      <c r="AA248" s="29"/>
      <c r="AB248" s="29"/>
      <c r="AC248" s="29"/>
      <c r="AD248" s="29"/>
      <c r="AE248" s="29"/>
      <c r="AR248" s="159" t="s">
        <v>133</v>
      </c>
      <c r="AT248" s="159" t="s">
        <v>129</v>
      </c>
      <c r="AU248" s="159" t="s">
        <v>139</v>
      </c>
      <c r="AY248" s="14" t="s">
        <v>126</v>
      </c>
      <c r="BE248" s="160">
        <f t="shared" si="74"/>
        <v>0</v>
      </c>
      <c r="BF248" s="160">
        <f t="shared" si="75"/>
        <v>0</v>
      </c>
      <c r="BG248" s="160">
        <f t="shared" si="76"/>
        <v>0</v>
      </c>
      <c r="BH248" s="160">
        <f t="shared" si="77"/>
        <v>0</v>
      </c>
      <c r="BI248" s="160">
        <f t="shared" si="78"/>
        <v>0</v>
      </c>
      <c r="BJ248" s="14" t="s">
        <v>134</v>
      </c>
      <c r="BK248" s="161">
        <f t="shared" si="79"/>
        <v>0</v>
      </c>
      <c r="BL248" s="14" t="s">
        <v>133</v>
      </c>
      <c r="BM248" s="159" t="s">
        <v>551</v>
      </c>
    </row>
    <row r="249" spans="1:65" s="2" customFormat="1" ht="16.5" customHeight="1" x14ac:dyDescent="0.2">
      <c r="A249" s="29"/>
      <c r="B249" s="147"/>
      <c r="C249" s="148" t="s">
        <v>552</v>
      </c>
      <c r="D249" s="148" t="s">
        <v>129</v>
      </c>
      <c r="E249" s="149" t="s">
        <v>553</v>
      </c>
      <c r="F249" s="150" t="s">
        <v>554</v>
      </c>
      <c r="G249" s="151" t="s">
        <v>190</v>
      </c>
      <c r="H249" s="152">
        <v>400</v>
      </c>
      <c r="I249" s="153"/>
      <c r="J249" s="152">
        <f t="shared" si="70"/>
        <v>0</v>
      </c>
      <c r="K249" s="154"/>
      <c r="L249" s="30"/>
      <c r="M249" s="155" t="s">
        <v>1</v>
      </c>
      <c r="N249" s="156" t="s">
        <v>40</v>
      </c>
      <c r="O249" s="58"/>
      <c r="P249" s="157">
        <f t="shared" si="71"/>
        <v>0</v>
      </c>
      <c r="Q249" s="157">
        <v>0</v>
      </c>
      <c r="R249" s="157">
        <f t="shared" si="72"/>
        <v>0</v>
      </c>
      <c r="S249" s="157">
        <v>0</v>
      </c>
      <c r="T249" s="158">
        <f t="shared" si="73"/>
        <v>0</v>
      </c>
      <c r="U249" s="29"/>
      <c r="V249" s="29"/>
      <c r="W249" s="29"/>
      <c r="X249" s="29"/>
      <c r="Y249" s="29"/>
      <c r="Z249" s="29"/>
      <c r="AA249" s="29"/>
      <c r="AB249" s="29"/>
      <c r="AC249" s="29"/>
      <c r="AD249" s="29"/>
      <c r="AE249" s="29"/>
      <c r="AR249" s="159" t="s">
        <v>133</v>
      </c>
      <c r="AT249" s="159" t="s">
        <v>129</v>
      </c>
      <c r="AU249" s="159" t="s">
        <v>139</v>
      </c>
      <c r="AY249" s="14" t="s">
        <v>126</v>
      </c>
      <c r="BE249" s="160">
        <f t="shared" si="74"/>
        <v>0</v>
      </c>
      <c r="BF249" s="160">
        <f t="shared" si="75"/>
        <v>0</v>
      </c>
      <c r="BG249" s="160">
        <f t="shared" si="76"/>
        <v>0</v>
      </c>
      <c r="BH249" s="160">
        <f t="shared" si="77"/>
        <v>0</v>
      </c>
      <c r="BI249" s="160">
        <f t="shared" si="78"/>
        <v>0</v>
      </c>
      <c r="BJ249" s="14" t="s">
        <v>134</v>
      </c>
      <c r="BK249" s="161">
        <f t="shared" si="79"/>
        <v>0</v>
      </c>
      <c r="BL249" s="14" t="s">
        <v>133</v>
      </c>
      <c r="BM249" s="159" t="s">
        <v>555</v>
      </c>
    </row>
    <row r="250" spans="1:65" s="2" customFormat="1" ht="16.5" customHeight="1" x14ac:dyDescent="0.2">
      <c r="A250" s="29"/>
      <c r="B250" s="147"/>
      <c r="C250" s="148" t="s">
        <v>556</v>
      </c>
      <c r="D250" s="148" t="s">
        <v>129</v>
      </c>
      <c r="E250" s="149" t="s">
        <v>557</v>
      </c>
      <c r="F250" s="150" t="s">
        <v>558</v>
      </c>
      <c r="G250" s="151" t="s">
        <v>190</v>
      </c>
      <c r="H250" s="152">
        <v>500</v>
      </c>
      <c r="I250" s="153"/>
      <c r="J250" s="152">
        <f t="shared" si="70"/>
        <v>0</v>
      </c>
      <c r="K250" s="154"/>
      <c r="L250" s="30"/>
      <c r="M250" s="155" t="s">
        <v>1</v>
      </c>
      <c r="N250" s="156" t="s">
        <v>40</v>
      </c>
      <c r="O250" s="58"/>
      <c r="P250" s="157">
        <f t="shared" si="71"/>
        <v>0</v>
      </c>
      <c r="Q250" s="157">
        <v>0</v>
      </c>
      <c r="R250" s="157">
        <f t="shared" si="72"/>
        <v>0</v>
      </c>
      <c r="S250" s="157">
        <v>0</v>
      </c>
      <c r="T250" s="158">
        <f t="shared" si="73"/>
        <v>0</v>
      </c>
      <c r="U250" s="29"/>
      <c r="V250" s="29"/>
      <c r="W250" s="29"/>
      <c r="X250" s="29"/>
      <c r="Y250" s="29"/>
      <c r="Z250" s="29"/>
      <c r="AA250" s="29"/>
      <c r="AB250" s="29"/>
      <c r="AC250" s="29"/>
      <c r="AD250" s="29"/>
      <c r="AE250" s="29"/>
      <c r="AR250" s="159" t="s">
        <v>133</v>
      </c>
      <c r="AT250" s="159" t="s">
        <v>129</v>
      </c>
      <c r="AU250" s="159" t="s">
        <v>139</v>
      </c>
      <c r="AY250" s="14" t="s">
        <v>126</v>
      </c>
      <c r="BE250" s="160">
        <f t="shared" si="74"/>
        <v>0</v>
      </c>
      <c r="BF250" s="160">
        <f t="shared" si="75"/>
        <v>0</v>
      </c>
      <c r="BG250" s="160">
        <f t="shared" si="76"/>
        <v>0</v>
      </c>
      <c r="BH250" s="160">
        <f t="shared" si="77"/>
        <v>0</v>
      </c>
      <c r="BI250" s="160">
        <f t="shared" si="78"/>
        <v>0</v>
      </c>
      <c r="BJ250" s="14" t="s">
        <v>134</v>
      </c>
      <c r="BK250" s="161">
        <f t="shared" si="79"/>
        <v>0</v>
      </c>
      <c r="BL250" s="14" t="s">
        <v>133</v>
      </c>
      <c r="BM250" s="159" t="s">
        <v>559</v>
      </c>
    </row>
    <row r="251" spans="1:65" s="2" customFormat="1" ht="16.5" customHeight="1" x14ac:dyDescent="0.2">
      <c r="A251" s="29"/>
      <c r="B251" s="147"/>
      <c r="C251" s="148" t="s">
        <v>560</v>
      </c>
      <c r="D251" s="148" t="s">
        <v>129</v>
      </c>
      <c r="E251" s="149" t="s">
        <v>561</v>
      </c>
      <c r="F251" s="150" t="s">
        <v>562</v>
      </c>
      <c r="G251" s="151" t="s">
        <v>190</v>
      </c>
      <c r="H251" s="152">
        <v>90</v>
      </c>
      <c r="I251" s="153"/>
      <c r="J251" s="152">
        <f t="shared" si="70"/>
        <v>0</v>
      </c>
      <c r="K251" s="154"/>
      <c r="L251" s="30"/>
      <c r="M251" s="155" t="s">
        <v>1</v>
      </c>
      <c r="N251" s="156" t="s">
        <v>40</v>
      </c>
      <c r="O251" s="58"/>
      <c r="P251" s="157">
        <f t="shared" si="71"/>
        <v>0</v>
      </c>
      <c r="Q251" s="157">
        <v>0</v>
      </c>
      <c r="R251" s="157">
        <f t="shared" si="72"/>
        <v>0</v>
      </c>
      <c r="S251" s="157">
        <v>0</v>
      </c>
      <c r="T251" s="158">
        <f t="shared" si="73"/>
        <v>0</v>
      </c>
      <c r="U251" s="29"/>
      <c r="V251" s="29"/>
      <c r="W251" s="29"/>
      <c r="X251" s="29"/>
      <c r="Y251" s="29"/>
      <c r="Z251" s="29"/>
      <c r="AA251" s="29"/>
      <c r="AB251" s="29"/>
      <c r="AC251" s="29"/>
      <c r="AD251" s="29"/>
      <c r="AE251" s="29"/>
      <c r="AR251" s="159" t="s">
        <v>133</v>
      </c>
      <c r="AT251" s="159" t="s">
        <v>129</v>
      </c>
      <c r="AU251" s="159" t="s">
        <v>139</v>
      </c>
      <c r="AY251" s="14" t="s">
        <v>126</v>
      </c>
      <c r="BE251" s="160">
        <f t="shared" si="74"/>
        <v>0</v>
      </c>
      <c r="BF251" s="160">
        <f t="shared" si="75"/>
        <v>0</v>
      </c>
      <c r="BG251" s="160">
        <f t="shared" si="76"/>
        <v>0</v>
      </c>
      <c r="BH251" s="160">
        <f t="shared" si="77"/>
        <v>0</v>
      </c>
      <c r="BI251" s="160">
        <f t="shared" si="78"/>
        <v>0</v>
      </c>
      <c r="BJ251" s="14" t="s">
        <v>134</v>
      </c>
      <c r="BK251" s="161">
        <f t="shared" si="79"/>
        <v>0</v>
      </c>
      <c r="BL251" s="14" t="s">
        <v>133</v>
      </c>
      <c r="BM251" s="159" t="s">
        <v>563</v>
      </c>
    </row>
    <row r="252" spans="1:65" s="2" customFormat="1" ht="16.5" customHeight="1" x14ac:dyDescent="0.2">
      <c r="A252" s="29"/>
      <c r="B252" s="147"/>
      <c r="C252" s="148" t="s">
        <v>564</v>
      </c>
      <c r="D252" s="148" t="s">
        <v>129</v>
      </c>
      <c r="E252" s="149" t="s">
        <v>565</v>
      </c>
      <c r="F252" s="150" t="s">
        <v>566</v>
      </c>
      <c r="G252" s="151" t="s">
        <v>190</v>
      </c>
      <c r="H252" s="152">
        <v>30</v>
      </c>
      <c r="I252" s="153"/>
      <c r="J252" s="152">
        <f t="shared" si="70"/>
        <v>0</v>
      </c>
      <c r="K252" s="154"/>
      <c r="L252" s="30"/>
      <c r="M252" s="155" t="s">
        <v>1</v>
      </c>
      <c r="N252" s="156" t="s">
        <v>40</v>
      </c>
      <c r="O252" s="58"/>
      <c r="P252" s="157">
        <f t="shared" si="71"/>
        <v>0</v>
      </c>
      <c r="Q252" s="157">
        <v>0</v>
      </c>
      <c r="R252" s="157">
        <f t="shared" si="72"/>
        <v>0</v>
      </c>
      <c r="S252" s="157">
        <v>0</v>
      </c>
      <c r="T252" s="158">
        <f t="shared" si="73"/>
        <v>0</v>
      </c>
      <c r="U252" s="29"/>
      <c r="V252" s="29"/>
      <c r="W252" s="29"/>
      <c r="X252" s="29"/>
      <c r="Y252" s="29"/>
      <c r="Z252" s="29"/>
      <c r="AA252" s="29"/>
      <c r="AB252" s="29"/>
      <c r="AC252" s="29"/>
      <c r="AD252" s="29"/>
      <c r="AE252" s="29"/>
      <c r="AR252" s="159" t="s">
        <v>133</v>
      </c>
      <c r="AT252" s="159" t="s">
        <v>129</v>
      </c>
      <c r="AU252" s="159" t="s">
        <v>139</v>
      </c>
      <c r="AY252" s="14" t="s">
        <v>126</v>
      </c>
      <c r="BE252" s="160">
        <f t="shared" si="74"/>
        <v>0</v>
      </c>
      <c r="BF252" s="160">
        <f t="shared" si="75"/>
        <v>0</v>
      </c>
      <c r="BG252" s="160">
        <f t="shared" si="76"/>
        <v>0</v>
      </c>
      <c r="BH252" s="160">
        <f t="shared" si="77"/>
        <v>0</v>
      </c>
      <c r="BI252" s="160">
        <f t="shared" si="78"/>
        <v>0</v>
      </c>
      <c r="BJ252" s="14" t="s">
        <v>134</v>
      </c>
      <c r="BK252" s="161">
        <f t="shared" si="79"/>
        <v>0</v>
      </c>
      <c r="BL252" s="14" t="s">
        <v>133</v>
      </c>
      <c r="BM252" s="159" t="s">
        <v>567</v>
      </c>
    </row>
    <row r="253" spans="1:65" s="2" customFormat="1" ht="16.5" customHeight="1" x14ac:dyDescent="0.2">
      <c r="A253" s="29"/>
      <c r="B253" s="147"/>
      <c r="C253" s="148" t="s">
        <v>568</v>
      </c>
      <c r="D253" s="148" t="s">
        <v>129</v>
      </c>
      <c r="E253" s="149" t="s">
        <v>569</v>
      </c>
      <c r="F253" s="150" t="s">
        <v>570</v>
      </c>
      <c r="G253" s="151" t="s">
        <v>190</v>
      </c>
      <c r="H253" s="152">
        <v>10</v>
      </c>
      <c r="I253" s="153"/>
      <c r="J253" s="152">
        <f t="shared" si="70"/>
        <v>0</v>
      </c>
      <c r="K253" s="154"/>
      <c r="L253" s="30"/>
      <c r="M253" s="155" t="s">
        <v>1</v>
      </c>
      <c r="N253" s="156" t="s">
        <v>40</v>
      </c>
      <c r="O253" s="58"/>
      <c r="P253" s="157">
        <f t="shared" si="71"/>
        <v>0</v>
      </c>
      <c r="Q253" s="157">
        <v>0</v>
      </c>
      <c r="R253" s="157">
        <f t="shared" si="72"/>
        <v>0</v>
      </c>
      <c r="S253" s="157">
        <v>0</v>
      </c>
      <c r="T253" s="158">
        <f t="shared" si="73"/>
        <v>0</v>
      </c>
      <c r="U253" s="29"/>
      <c r="V253" s="29"/>
      <c r="W253" s="29"/>
      <c r="X253" s="29"/>
      <c r="Y253" s="29"/>
      <c r="Z253" s="29"/>
      <c r="AA253" s="29"/>
      <c r="AB253" s="29"/>
      <c r="AC253" s="29"/>
      <c r="AD253" s="29"/>
      <c r="AE253" s="29"/>
      <c r="AR253" s="159" t="s">
        <v>133</v>
      </c>
      <c r="AT253" s="159" t="s">
        <v>129</v>
      </c>
      <c r="AU253" s="159" t="s">
        <v>139</v>
      </c>
      <c r="AY253" s="14" t="s">
        <v>126</v>
      </c>
      <c r="BE253" s="160">
        <f t="shared" si="74"/>
        <v>0</v>
      </c>
      <c r="BF253" s="160">
        <f t="shared" si="75"/>
        <v>0</v>
      </c>
      <c r="BG253" s="160">
        <f t="shared" si="76"/>
        <v>0</v>
      </c>
      <c r="BH253" s="160">
        <f t="shared" si="77"/>
        <v>0</v>
      </c>
      <c r="BI253" s="160">
        <f t="shared" si="78"/>
        <v>0</v>
      </c>
      <c r="BJ253" s="14" t="s">
        <v>134</v>
      </c>
      <c r="BK253" s="161">
        <f t="shared" si="79"/>
        <v>0</v>
      </c>
      <c r="BL253" s="14" t="s">
        <v>133</v>
      </c>
      <c r="BM253" s="159" t="s">
        <v>571</v>
      </c>
    </row>
    <row r="254" spans="1:65" s="2" customFormat="1" ht="16.5" customHeight="1" x14ac:dyDescent="0.2">
      <c r="A254" s="29"/>
      <c r="B254" s="147"/>
      <c r="C254" s="148" t="s">
        <v>572</v>
      </c>
      <c r="D254" s="148" t="s">
        <v>129</v>
      </c>
      <c r="E254" s="149" t="s">
        <v>573</v>
      </c>
      <c r="F254" s="150" t="s">
        <v>574</v>
      </c>
      <c r="G254" s="151" t="s">
        <v>190</v>
      </c>
      <c r="H254" s="152">
        <v>1</v>
      </c>
      <c r="I254" s="153"/>
      <c r="J254" s="152">
        <f t="shared" si="70"/>
        <v>0</v>
      </c>
      <c r="K254" s="154"/>
      <c r="L254" s="30"/>
      <c r="M254" s="155" t="s">
        <v>1</v>
      </c>
      <c r="N254" s="156" t="s">
        <v>40</v>
      </c>
      <c r="O254" s="58"/>
      <c r="P254" s="157">
        <f t="shared" si="71"/>
        <v>0</v>
      </c>
      <c r="Q254" s="157">
        <v>0</v>
      </c>
      <c r="R254" s="157">
        <f t="shared" si="72"/>
        <v>0</v>
      </c>
      <c r="S254" s="157">
        <v>0</v>
      </c>
      <c r="T254" s="158">
        <f t="shared" si="73"/>
        <v>0</v>
      </c>
      <c r="U254" s="29"/>
      <c r="V254" s="29"/>
      <c r="W254" s="29"/>
      <c r="X254" s="29"/>
      <c r="Y254" s="29"/>
      <c r="Z254" s="29"/>
      <c r="AA254" s="29"/>
      <c r="AB254" s="29"/>
      <c r="AC254" s="29"/>
      <c r="AD254" s="29"/>
      <c r="AE254" s="29"/>
      <c r="AR254" s="159" t="s">
        <v>133</v>
      </c>
      <c r="AT254" s="159" t="s">
        <v>129</v>
      </c>
      <c r="AU254" s="159" t="s">
        <v>139</v>
      </c>
      <c r="AY254" s="14" t="s">
        <v>126</v>
      </c>
      <c r="BE254" s="160">
        <f t="shared" si="74"/>
        <v>0</v>
      </c>
      <c r="BF254" s="160">
        <f t="shared" si="75"/>
        <v>0</v>
      </c>
      <c r="BG254" s="160">
        <f t="shared" si="76"/>
        <v>0</v>
      </c>
      <c r="BH254" s="160">
        <f t="shared" si="77"/>
        <v>0</v>
      </c>
      <c r="BI254" s="160">
        <f t="shared" si="78"/>
        <v>0</v>
      </c>
      <c r="BJ254" s="14" t="s">
        <v>134</v>
      </c>
      <c r="BK254" s="161">
        <f t="shared" si="79"/>
        <v>0</v>
      </c>
      <c r="BL254" s="14" t="s">
        <v>133</v>
      </c>
      <c r="BM254" s="159" t="s">
        <v>575</v>
      </c>
    </row>
    <row r="255" spans="1:65" s="2" customFormat="1" ht="16.5" customHeight="1" x14ac:dyDescent="0.2">
      <c r="A255" s="29"/>
      <c r="B255" s="147"/>
      <c r="C255" s="148" t="s">
        <v>576</v>
      </c>
      <c r="D255" s="148" t="s">
        <v>129</v>
      </c>
      <c r="E255" s="149" t="s">
        <v>577</v>
      </c>
      <c r="F255" s="150" t="s">
        <v>578</v>
      </c>
      <c r="G255" s="151" t="s">
        <v>579</v>
      </c>
      <c r="H255" s="153"/>
      <c r="I255" s="153"/>
      <c r="J255" s="152">
        <f t="shared" si="70"/>
        <v>0</v>
      </c>
      <c r="K255" s="154"/>
      <c r="L255" s="30"/>
      <c r="M255" s="155" t="s">
        <v>1</v>
      </c>
      <c r="N255" s="156" t="s">
        <v>40</v>
      </c>
      <c r="O255" s="58"/>
      <c r="P255" s="157">
        <f t="shared" si="71"/>
        <v>0</v>
      </c>
      <c r="Q255" s="157">
        <v>0</v>
      </c>
      <c r="R255" s="157">
        <f t="shared" si="72"/>
        <v>0</v>
      </c>
      <c r="S255" s="157">
        <v>0</v>
      </c>
      <c r="T255" s="158">
        <f t="shared" si="73"/>
        <v>0</v>
      </c>
      <c r="U255" s="29"/>
      <c r="V255" s="29"/>
      <c r="W255" s="29"/>
      <c r="X255" s="29"/>
      <c r="Y255" s="29"/>
      <c r="Z255" s="29"/>
      <c r="AA255" s="29"/>
      <c r="AB255" s="29"/>
      <c r="AC255" s="29"/>
      <c r="AD255" s="29"/>
      <c r="AE255" s="29"/>
      <c r="AR255" s="159" t="s">
        <v>133</v>
      </c>
      <c r="AT255" s="159" t="s">
        <v>129</v>
      </c>
      <c r="AU255" s="159" t="s">
        <v>139</v>
      </c>
      <c r="AY255" s="14" t="s">
        <v>126</v>
      </c>
      <c r="BE255" s="160">
        <f t="shared" si="74"/>
        <v>0</v>
      </c>
      <c r="BF255" s="160">
        <f t="shared" si="75"/>
        <v>0</v>
      </c>
      <c r="BG255" s="160">
        <f t="shared" si="76"/>
        <v>0</v>
      </c>
      <c r="BH255" s="160">
        <f t="shared" si="77"/>
        <v>0</v>
      </c>
      <c r="BI255" s="160">
        <f t="shared" si="78"/>
        <v>0</v>
      </c>
      <c r="BJ255" s="14" t="s">
        <v>134</v>
      </c>
      <c r="BK255" s="161">
        <f t="shared" si="79"/>
        <v>0</v>
      </c>
      <c r="BL255" s="14" t="s">
        <v>133</v>
      </c>
      <c r="BM255" s="159" t="s">
        <v>580</v>
      </c>
    </row>
    <row r="256" spans="1:65" s="2" customFormat="1" ht="16.5" customHeight="1" x14ac:dyDescent="0.2">
      <c r="A256" s="29"/>
      <c r="B256" s="147"/>
      <c r="C256" s="148" t="s">
        <v>581</v>
      </c>
      <c r="D256" s="148" t="s">
        <v>129</v>
      </c>
      <c r="E256" s="149" t="s">
        <v>582</v>
      </c>
      <c r="F256" s="150" t="s">
        <v>583</v>
      </c>
      <c r="G256" s="151" t="s">
        <v>190</v>
      </c>
      <c r="H256" s="152">
        <v>10</v>
      </c>
      <c r="I256" s="153"/>
      <c r="J256" s="152">
        <f t="shared" si="70"/>
        <v>0</v>
      </c>
      <c r="K256" s="154"/>
      <c r="L256" s="30"/>
      <c r="M256" s="155" t="s">
        <v>1</v>
      </c>
      <c r="N256" s="156" t="s">
        <v>40</v>
      </c>
      <c r="O256" s="58"/>
      <c r="P256" s="157">
        <f t="shared" si="71"/>
        <v>0</v>
      </c>
      <c r="Q256" s="157">
        <v>0</v>
      </c>
      <c r="R256" s="157">
        <f t="shared" si="72"/>
        <v>0</v>
      </c>
      <c r="S256" s="157">
        <v>0</v>
      </c>
      <c r="T256" s="158">
        <f t="shared" si="73"/>
        <v>0</v>
      </c>
      <c r="U256" s="29"/>
      <c r="V256" s="29"/>
      <c r="W256" s="29"/>
      <c r="X256" s="29"/>
      <c r="Y256" s="29"/>
      <c r="Z256" s="29"/>
      <c r="AA256" s="29"/>
      <c r="AB256" s="29"/>
      <c r="AC256" s="29"/>
      <c r="AD256" s="29"/>
      <c r="AE256" s="29"/>
      <c r="AR256" s="159" t="s">
        <v>133</v>
      </c>
      <c r="AT256" s="159" t="s">
        <v>129</v>
      </c>
      <c r="AU256" s="159" t="s">
        <v>139</v>
      </c>
      <c r="AY256" s="14" t="s">
        <v>126</v>
      </c>
      <c r="BE256" s="160">
        <f t="shared" si="74"/>
        <v>0</v>
      </c>
      <c r="BF256" s="160">
        <f t="shared" si="75"/>
        <v>0</v>
      </c>
      <c r="BG256" s="160">
        <f t="shared" si="76"/>
        <v>0</v>
      </c>
      <c r="BH256" s="160">
        <f t="shared" si="77"/>
        <v>0</v>
      </c>
      <c r="BI256" s="160">
        <f t="shared" si="78"/>
        <v>0</v>
      </c>
      <c r="BJ256" s="14" t="s">
        <v>134</v>
      </c>
      <c r="BK256" s="161">
        <f t="shared" si="79"/>
        <v>0</v>
      </c>
      <c r="BL256" s="14" t="s">
        <v>133</v>
      </c>
      <c r="BM256" s="159" t="s">
        <v>584</v>
      </c>
    </row>
    <row r="257" spans="1:65" s="2" customFormat="1" ht="16.5" customHeight="1" x14ac:dyDescent="0.2">
      <c r="A257" s="29"/>
      <c r="B257" s="147"/>
      <c r="C257" s="148" t="s">
        <v>585</v>
      </c>
      <c r="D257" s="148" t="s">
        <v>129</v>
      </c>
      <c r="E257" s="149" t="s">
        <v>586</v>
      </c>
      <c r="F257" s="150" t="s">
        <v>587</v>
      </c>
      <c r="G257" s="151" t="s">
        <v>190</v>
      </c>
      <c r="H257" s="152">
        <v>1</v>
      </c>
      <c r="I257" s="153"/>
      <c r="J257" s="152">
        <f t="shared" si="70"/>
        <v>0</v>
      </c>
      <c r="K257" s="154"/>
      <c r="L257" s="30"/>
      <c r="M257" s="155" t="s">
        <v>1</v>
      </c>
      <c r="N257" s="156" t="s">
        <v>40</v>
      </c>
      <c r="O257" s="58"/>
      <c r="P257" s="157">
        <f t="shared" si="71"/>
        <v>0</v>
      </c>
      <c r="Q257" s="157">
        <v>0</v>
      </c>
      <c r="R257" s="157">
        <f t="shared" si="72"/>
        <v>0</v>
      </c>
      <c r="S257" s="157">
        <v>0</v>
      </c>
      <c r="T257" s="158">
        <f t="shared" si="73"/>
        <v>0</v>
      </c>
      <c r="U257" s="29"/>
      <c r="V257" s="29"/>
      <c r="W257" s="29"/>
      <c r="X257" s="29"/>
      <c r="Y257" s="29"/>
      <c r="Z257" s="29"/>
      <c r="AA257" s="29"/>
      <c r="AB257" s="29"/>
      <c r="AC257" s="29"/>
      <c r="AD257" s="29"/>
      <c r="AE257" s="29"/>
      <c r="AR257" s="159" t="s">
        <v>133</v>
      </c>
      <c r="AT257" s="159" t="s">
        <v>129</v>
      </c>
      <c r="AU257" s="159" t="s">
        <v>139</v>
      </c>
      <c r="AY257" s="14" t="s">
        <v>126</v>
      </c>
      <c r="BE257" s="160">
        <f t="shared" si="74"/>
        <v>0</v>
      </c>
      <c r="BF257" s="160">
        <f t="shared" si="75"/>
        <v>0</v>
      </c>
      <c r="BG257" s="160">
        <f t="shared" si="76"/>
        <v>0</v>
      </c>
      <c r="BH257" s="160">
        <f t="shared" si="77"/>
        <v>0</v>
      </c>
      <c r="BI257" s="160">
        <f t="shared" si="78"/>
        <v>0</v>
      </c>
      <c r="BJ257" s="14" t="s">
        <v>134</v>
      </c>
      <c r="BK257" s="161">
        <f t="shared" si="79"/>
        <v>0</v>
      </c>
      <c r="BL257" s="14" t="s">
        <v>133</v>
      </c>
      <c r="BM257" s="159" t="s">
        <v>588</v>
      </c>
    </row>
    <row r="258" spans="1:65" s="2" customFormat="1" ht="16.5" customHeight="1" x14ac:dyDescent="0.2">
      <c r="A258" s="29"/>
      <c r="B258" s="147"/>
      <c r="C258" s="148" t="s">
        <v>589</v>
      </c>
      <c r="D258" s="148" t="s">
        <v>129</v>
      </c>
      <c r="E258" s="149" t="s">
        <v>590</v>
      </c>
      <c r="F258" s="150" t="s">
        <v>591</v>
      </c>
      <c r="G258" s="151" t="s">
        <v>190</v>
      </c>
      <c r="H258" s="152">
        <v>81</v>
      </c>
      <c r="I258" s="153"/>
      <c r="J258" s="152">
        <f t="shared" si="70"/>
        <v>0</v>
      </c>
      <c r="K258" s="154"/>
      <c r="L258" s="30"/>
      <c r="M258" s="155" t="s">
        <v>1</v>
      </c>
      <c r="N258" s="156" t="s">
        <v>40</v>
      </c>
      <c r="O258" s="58"/>
      <c r="P258" s="157">
        <f t="shared" si="71"/>
        <v>0</v>
      </c>
      <c r="Q258" s="157">
        <v>0</v>
      </c>
      <c r="R258" s="157">
        <f t="shared" si="72"/>
        <v>0</v>
      </c>
      <c r="S258" s="157">
        <v>0</v>
      </c>
      <c r="T258" s="158">
        <f t="shared" si="73"/>
        <v>0</v>
      </c>
      <c r="U258" s="29"/>
      <c r="V258" s="29"/>
      <c r="W258" s="29"/>
      <c r="X258" s="29"/>
      <c r="Y258" s="29"/>
      <c r="Z258" s="29"/>
      <c r="AA258" s="29"/>
      <c r="AB258" s="29"/>
      <c r="AC258" s="29"/>
      <c r="AD258" s="29"/>
      <c r="AE258" s="29"/>
      <c r="AR258" s="159" t="s">
        <v>133</v>
      </c>
      <c r="AT258" s="159" t="s">
        <v>129</v>
      </c>
      <c r="AU258" s="159" t="s">
        <v>139</v>
      </c>
      <c r="AY258" s="14" t="s">
        <v>126</v>
      </c>
      <c r="BE258" s="160">
        <f t="shared" si="74"/>
        <v>0</v>
      </c>
      <c r="BF258" s="160">
        <f t="shared" si="75"/>
        <v>0</v>
      </c>
      <c r="BG258" s="160">
        <f t="shared" si="76"/>
        <v>0</v>
      </c>
      <c r="BH258" s="160">
        <f t="shared" si="77"/>
        <v>0</v>
      </c>
      <c r="BI258" s="160">
        <f t="shared" si="78"/>
        <v>0</v>
      </c>
      <c r="BJ258" s="14" t="s">
        <v>134</v>
      </c>
      <c r="BK258" s="161">
        <f t="shared" si="79"/>
        <v>0</v>
      </c>
      <c r="BL258" s="14" t="s">
        <v>133</v>
      </c>
      <c r="BM258" s="159" t="s">
        <v>592</v>
      </c>
    </row>
    <row r="259" spans="1:65" s="2" customFormat="1" ht="16.5" customHeight="1" x14ac:dyDescent="0.2">
      <c r="A259" s="29"/>
      <c r="B259" s="147"/>
      <c r="C259" s="148" t="s">
        <v>593</v>
      </c>
      <c r="D259" s="148" t="s">
        <v>129</v>
      </c>
      <c r="E259" s="149" t="s">
        <v>594</v>
      </c>
      <c r="F259" s="150" t="s">
        <v>595</v>
      </c>
      <c r="G259" s="151" t="s">
        <v>190</v>
      </c>
      <c r="H259" s="152">
        <v>88</v>
      </c>
      <c r="I259" s="153"/>
      <c r="J259" s="152">
        <f t="shared" si="70"/>
        <v>0</v>
      </c>
      <c r="K259" s="154"/>
      <c r="L259" s="30"/>
      <c r="M259" s="155" t="s">
        <v>1</v>
      </c>
      <c r="N259" s="156" t="s">
        <v>40</v>
      </c>
      <c r="O259" s="58"/>
      <c r="P259" s="157">
        <f t="shared" si="71"/>
        <v>0</v>
      </c>
      <c r="Q259" s="157">
        <v>0</v>
      </c>
      <c r="R259" s="157">
        <f t="shared" si="72"/>
        <v>0</v>
      </c>
      <c r="S259" s="157">
        <v>0</v>
      </c>
      <c r="T259" s="158">
        <f t="shared" si="73"/>
        <v>0</v>
      </c>
      <c r="U259" s="29"/>
      <c r="V259" s="29"/>
      <c r="W259" s="29"/>
      <c r="X259" s="29"/>
      <c r="Y259" s="29"/>
      <c r="Z259" s="29"/>
      <c r="AA259" s="29"/>
      <c r="AB259" s="29"/>
      <c r="AC259" s="29"/>
      <c r="AD259" s="29"/>
      <c r="AE259" s="29"/>
      <c r="AR259" s="159" t="s">
        <v>133</v>
      </c>
      <c r="AT259" s="159" t="s">
        <v>129</v>
      </c>
      <c r="AU259" s="159" t="s">
        <v>139</v>
      </c>
      <c r="AY259" s="14" t="s">
        <v>126</v>
      </c>
      <c r="BE259" s="160">
        <f t="shared" si="74"/>
        <v>0</v>
      </c>
      <c r="BF259" s="160">
        <f t="shared" si="75"/>
        <v>0</v>
      </c>
      <c r="BG259" s="160">
        <f t="shared" si="76"/>
        <v>0</v>
      </c>
      <c r="BH259" s="160">
        <f t="shared" si="77"/>
        <v>0</v>
      </c>
      <c r="BI259" s="160">
        <f t="shared" si="78"/>
        <v>0</v>
      </c>
      <c r="BJ259" s="14" t="s">
        <v>134</v>
      </c>
      <c r="BK259" s="161">
        <f t="shared" si="79"/>
        <v>0</v>
      </c>
      <c r="BL259" s="14" t="s">
        <v>133</v>
      </c>
      <c r="BM259" s="159" t="s">
        <v>596</v>
      </c>
    </row>
    <row r="260" spans="1:65" s="2" customFormat="1" ht="16.5" customHeight="1" x14ac:dyDescent="0.2">
      <c r="A260" s="29"/>
      <c r="B260" s="147"/>
      <c r="C260" s="148" t="s">
        <v>597</v>
      </c>
      <c r="D260" s="148" t="s">
        <v>129</v>
      </c>
      <c r="E260" s="149" t="s">
        <v>598</v>
      </c>
      <c r="F260" s="150" t="s">
        <v>599</v>
      </c>
      <c r="G260" s="151" t="s">
        <v>190</v>
      </c>
      <c r="H260" s="152">
        <v>1</v>
      </c>
      <c r="I260" s="153"/>
      <c r="J260" s="152">
        <f t="shared" si="70"/>
        <v>0</v>
      </c>
      <c r="K260" s="154"/>
      <c r="L260" s="30"/>
      <c r="M260" s="155" t="s">
        <v>1</v>
      </c>
      <c r="N260" s="156" t="s">
        <v>40</v>
      </c>
      <c r="O260" s="58"/>
      <c r="P260" s="157">
        <f t="shared" si="71"/>
        <v>0</v>
      </c>
      <c r="Q260" s="157">
        <v>0</v>
      </c>
      <c r="R260" s="157">
        <f t="shared" si="72"/>
        <v>0</v>
      </c>
      <c r="S260" s="157">
        <v>0</v>
      </c>
      <c r="T260" s="158">
        <f t="shared" si="73"/>
        <v>0</v>
      </c>
      <c r="U260" s="29"/>
      <c r="V260" s="29"/>
      <c r="W260" s="29"/>
      <c r="X260" s="29"/>
      <c r="Y260" s="29"/>
      <c r="Z260" s="29"/>
      <c r="AA260" s="29"/>
      <c r="AB260" s="29"/>
      <c r="AC260" s="29"/>
      <c r="AD260" s="29"/>
      <c r="AE260" s="29"/>
      <c r="AR260" s="159" t="s">
        <v>133</v>
      </c>
      <c r="AT260" s="159" t="s">
        <v>129</v>
      </c>
      <c r="AU260" s="159" t="s">
        <v>139</v>
      </c>
      <c r="AY260" s="14" t="s">
        <v>126</v>
      </c>
      <c r="BE260" s="160">
        <f t="shared" si="74"/>
        <v>0</v>
      </c>
      <c r="BF260" s="160">
        <f t="shared" si="75"/>
        <v>0</v>
      </c>
      <c r="BG260" s="160">
        <f t="shared" si="76"/>
        <v>0</v>
      </c>
      <c r="BH260" s="160">
        <f t="shared" si="77"/>
        <v>0</v>
      </c>
      <c r="BI260" s="160">
        <f t="shared" si="78"/>
        <v>0</v>
      </c>
      <c r="BJ260" s="14" t="s">
        <v>134</v>
      </c>
      <c r="BK260" s="161">
        <f t="shared" si="79"/>
        <v>0</v>
      </c>
      <c r="BL260" s="14" t="s">
        <v>133</v>
      </c>
      <c r="BM260" s="159" t="s">
        <v>600</v>
      </c>
    </row>
    <row r="261" spans="1:65" s="2" customFormat="1" ht="16.5" customHeight="1" x14ac:dyDescent="0.2">
      <c r="A261" s="29"/>
      <c r="B261" s="147"/>
      <c r="C261" s="148" t="s">
        <v>601</v>
      </c>
      <c r="D261" s="148" t="s">
        <v>129</v>
      </c>
      <c r="E261" s="149" t="s">
        <v>602</v>
      </c>
      <c r="F261" s="150" t="s">
        <v>603</v>
      </c>
      <c r="G261" s="151" t="s">
        <v>190</v>
      </c>
      <c r="H261" s="152">
        <v>7</v>
      </c>
      <c r="I261" s="153"/>
      <c r="J261" s="152">
        <f t="shared" si="70"/>
        <v>0</v>
      </c>
      <c r="K261" s="154"/>
      <c r="L261" s="30"/>
      <c r="M261" s="155" t="s">
        <v>1</v>
      </c>
      <c r="N261" s="156" t="s">
        <v>40</v>
      </c>
      <c r="O261" s="58"/>
      <c r="P261" s="157">
        <f t="shared" si="71"/>
        <v>0</v>
      </c>
      <c r="Q261" s="157">
        <v>0</v>
      </c>
      <c r="R261" s="157">
        <f t="shared" si="72"/>
        <v>0</v>
      </c>
      <c r="S261" s="157">
        <v>0</v>
      </c>
      <c r="T261" s="158">
        <f t="shared" si="73"/>
        <v>0</v>
      </c>
      <c r="U261" s="29"/>
      <c r="V261" s="29"/>
      <c r="W261" s="29"/>
      <c r="X261" s="29"/>
      <c r="Y261" s="29"/>
      <c r="Z261" s="29"/>
      <c r="AA261" s="29"/>
      <c r="AB261" s="29"/>
      <c r="AC261" s="29"/>
      <c r="AD261" s="29"/>
      <c r="AE261" s="29"/>
      <c r="AR261" s="159" t="s">
        <v>133</v>
      </c>
      <c r="AT261" s="159" t="s">
        <v>129</v>
      </c>
      <c r="AU261" s="159" t="s">
        <v>139</v>
      </c>
      <c r="AY261" s="14" t="s">
        <v>126</v>
      </c>
      <c r="BE261" s="160">
        <f t="shared" si="74"/>
        <v>0</v>
      </c>
      <c r="BF261" s="160">
        <f t="shared" si="75"/>
        <v>0</v>
      </c>
      <c r="BG261" s="160">
        <f t="shared" si="76"/>
        <v>0</v>
      </c>
      <c r="BH261" s="160">
        <f t="shared" si="77"/>
        <v>0</v>
      </c>
      <c r="BI261" s="160">
        <f t="shared" si="78"/>
        <v>0</v>
      </c>
      <c r="BJ261" s="14" t="s">
        <v>134</v>
      </c>
      <c r="BK261" s="161">
        <f t="shared" si="79"/>
        <v>0</v>
      </c>
      <c r="BL261" s="14" t="s">
        <v>133</v>
      </c>
      <c r="BM261" s="159" t="s">
        <v>604</v>
      </c>
    </row>
    <row r="262" spans="1:65" s="2" customFormat="1" ht="16.5" customHeight="1" x14ac:dyDescent="0.2">
      <c r="A262" s="29"/>
      <c r="B262" s="147"/>
      <c r="C262" s="148" t="s">
        <v>605</v>
      </c>
      <c r="D262" s="148" t="s">
        <v>129</v>
      </c>
      <c r="E262" s="149" t="s">
        <v>606</v>
      </c>
      <c r="F262" s="150" t="s">
        <v>607</v>
      </c>
      <c r="G262" s="151" t="s">
        <v>190</v>
      </c>
      <c r="H262" s="152">
        <v>6</v>
      </c>
      <c r="I262" s="153"/>
      <c r="J262" s="152">
        <f t="shared" si="70"/>
        <v>0</v>
      </c>
      <c r="K262" s="154"/>
      <c r="L262" s="30"/>
      <c r="M262" s="155" t="s">
        <v>1</v>
      </c>
      <c r="N262" s="156" t="s">
        <v>40</v>
      </c>
      <c r="O262" s="58"/>
      <c r="P262" s="157">
        <f t="shared" si="71"/>
        <v>0</v>
      </c>
      <c r="Q262" s="157">
        <v>0</v>
      </c>
      <c r="R262" s="157">
        <f t="shared" si="72"/>
        <v>0</v>
      </c>
      <c r="S262" s="157">
        <v>0</v>
      </c>
      <c r="T262" s="158">
        <f t="shared" si="73"/>
        <v>0</v>
      </c>
      <c r="U262" s="29"/>
      <c r="V262" s="29"/>
      <c r="W262" s="29"/>
      <c r="X262" s="29"/>
      <c r="Y262" s="29"/>
      <c r="Z262" s="29"/>
      <c r="AA262" s="29"/>
      <c r="AB262" s="29"/>
      <c r="AC262" s="29"/>
      <c r="AD262" s="29"/>
      <c r="AE262" s="29"/>
      <c r="AR262" s="159" t="s">
        <v>133</v>
      </c>
      <c r="AT262" s="159" t="s">
        <v>129</v>
      </c>
      <c r="AU262" s="159" t="s">
        <v>139</v>
      </c>
      <c r="AY262" s="14" t="s">
        <v>126</v>
      </c>
      <c r="BE262" s="160">
        <f t="shared" si="74"/>
        <v>0</v>
      </c>
      <c r="BF262" s="160">
        <f t="shared" si="75"/>
        <v>0</v>
      </c>
      <c r="BG262" s="160">
        <f t="shared" si="76"/>
        <v>0</v>
      </c>
      <c r="BH262" s="160">
        <f t="shared" si="77"/>
        <v>0</v>
      </c>
      <c r="BI262" s="160">
        <f t="shared" si="78"/>
        <v>0</v>
      </c>
      <c r="BJ262" s="14" t="s">
        <v>134</v>
      </c>
      <c r="BK262" s="161">
        <f t="shared" si="79"/>
        <v>0</v>
      </c>
      <c r="BL262" s="14" t="s">
        <v>133</v>
      </c>
      <c r="BM262" s="159" t="s">
        <v>608</v>
      </c>
    </row>
    <row r="263" spans="1:65" s="2" customFormat="1" ht="16.5" customHeight="1" x14ac:dyDescent="0.2">
      <c r="A263" s="29"/>
      <c r="B263" s="147"/>
      <c r="C263" s="148" t="s">
        <v>609</v>
      </c>
      <c r="D263" s="148" t="s">
        <v>129</v>
      </c>
      <c r="E263" s="149" t="s">
        <v>610</v>
      </c>
      <c r="F263" s="150" t="s">
        <v>611</v>
      </c>
      <c r="G263" s="151" t="s">
        <v>190</v>
      </c>
      <c r="H263" s="152">
        <v>6</v>
      </c>
      <c r="I263" s="153"/>
      <c r="J263" s="152">
        <f t="shared" si="70"/>
        <v>0</v>
      </c>
      <c r="K263" s="154"/>
      <c r="L263" s="30"/>
      <c r="M263" s="155" t="s">
        <v>1</v>
      </c>
      <c r="N263" s="156" t="s">
        <v>40</v>
      </c>
      <c r="O263" s="58"/>
      <c r="P263" s="157">
        <f t="shared" si="71"/>
        <v>0</v>
      </c>
      <c r="Q263" s="157">
        <v>0</v>
      </c>
      <c r="R263" s="157">
        <f t="shared" si="72"/>
        <v>0</v>
      </c>
      <c r="S263" s="157">
        <v>0</v>
      </c>
      <c r="T263" s="158">
        <f t="shared" si="73"/>
        <v>0</v>
      </c>
      <c r="U263" s="29"/>
      <c r="V263" s="29"/>
      <c r="W263" s="29"/>
      <c r="X263" s="29"/>
      <c r="Y263" s="29"/>
      <c r="Z263" s="29"/>
      <c r="AA263" s="29"/>
      <c r="AB263" s="29"/>
      <c r="AC263" s="29"/>
      <c r="AD263" s="29"/>
      <c r="AE263" s="29"/>
      <c r="AR263" s="159" t="s">
        <v>133</v>
      </c>
      <c r="AT263" s="159" t="s">
        <v>129</v>
      </c>
      <c r="AU263" s="159" t="s">
        <v>139</v>
      </c>
      <c r="AY263" s="14" t="s">
        <v>126</v>
      </c>
      <c r="BE263" s="160">
        <f t="shared" si="74"/>
        <v>0</v>
      </c>
      <c r="BF263" s="160">
        <f t="shared" si="75"/>
        <v>0</v>
      </c>
      <c r="BG263" s="160">
        <f t="shared" si="76"/>
        <v>0</v>
      </c>
      <c r="BH263" s="160">
        <f t="shared" si="77"/>
        <v>0</v>
      </c>
      <c r="BI263" s="160">
        <f t="shared" si="78"/>
        <v>0</v>
      </c>
      <c r="BJ263" s="14" t="s">
        <v>134</v>
      </c>
      <c r="BK263" s="161">
        <f t="shared" si="79"/>
        <v>0</v>
      </c>
      <c r="BL263" s="14" t="s">
        <v>133</v>
      </c>
      <c r="BM263" s="159" t="s">
        <v>612</v>
      </c>
    </row>
    <row r="264" spans="1:65" s="2" customFormat="1" ht="16.5" customHeight="1" x14ac:dyDescent="0.2">
      <c r="A264" s="29"/>
      <c r="B264" s="147"/>
      <c r="C264" s="148" t="s">
        <v>613</v>
      </c>
      <c r="D264" s="148" t="s">
        <v>129</v>
      </c>
      <c r="E264" s="149" t="s">
        <v>614</v>
      </c>
      <c r="F264" s="150" t="s">
        <v>727</v>
      </c>
      <c r="G264" s="151" t="s">
        <v>190</v>
      </c>
      <c r="H264" s="152">
        <v>1</v>
      </c>
      <c r="I264" s="153"/>
      <c r="J264" s="152">
        <f t="shared" si="70"/>
        <v>0</v>
      </c>
      <c r="K264" s="154"/>
      <c r="L264" s="30"/>
      <c r="M264" s="155" t="s">
        <v>1</v>
      </c>
      <c r="N264" s="156" t="s">
        <v>40</v>
      </c>
      <c r="O264" s="58"/>
      <c r="P264" s="157">
        <f t="shared" si="71"/>
        <v>0</v>
      </c>
      <c r="Q264" s="157">
        <v>0</v>
      </c>
      <c r="R264" s="157">
        <f t="shared" si="72"/>
        <v>0</v>
      </c>
      <c r="S264" s="157">
        <v>0</v>
      </c>
      <c r="T264" s="158">
        <f t="shared" si="73"/>
        <v>0</v>
      </c>
      <c r="U264" s="29"/>
      <c r="V264" s="29"/>
      <c r="W264" s="29"/>
      <c r="X264" s="29"/>
      <c r="Y264" s="29"/>
      <c r="Z264" s="29"/>
      <c r="AA264" s="29"/>
      <c r="AB264" s="29"/>
      <c r="AC264" s="29"/>
      <c r="AD264" s="29"/>
      <c r="AE264" s="29"/>
      <c r="AR264" s="159" t="s">
        <v>133</v>
      </c>
      <c r="AT264" s="159" t="s">
        <v>129</v>
      </c>
      <c r="AU264" s="159" t="s">
        <v>139</v>
      </c>
      <c r="AY264" s="14" t="s">
        <v>126</v>
      </c>
      <c r="BE264" s="160">
        <f t="shared" si="74"/>
        <v>0</v>
      </c>
      <c r="BF264" s="160">
        <f t="shared" si="75"/>
        <v>0</v>
      </c>
      <c r="BG264" s="160">
        <f t="shared" si="76"/>
        <v>0</v>
      </c>
      <c r="BH264" s="160">
        <f t="shared" si="77"/>
        <v>0</v>
      </c>
      <c r="BI264" s="160">
        <f t="shared" si="78"/>
        <v>0</v>
      </c>
      <c r="BJ264" s="14" t="s">
        <v>134</v>
      </c>
      <c r="BK264" s="161">
        <f t="shared" si="79"/>
        <v>0</v>
      </c>
      <c r="BL264" s="14" t="s">
        <v>133</v>
      </c>
      <c r="BM264" s="159" t="s">
        <v>615</v>
      </c>
    </row>
    <row r="265" spans="1:65" s="2" customFormat="1" ht="16.5" customHeight="1" x14ac:dyDescent="0.2">
      <c r="A265" s="29"/>
      <c r="B265" s="147"/>
      <c r="C265" s="148" t="s">
        <v>616</v>
      </c>
      <c r="D265" s="148" t="s">
        <v>129</v>
      </c>
      <c r="E265" s="149" t="s">
        <v>617</v>
      </c>
      <c r="F265" s="150" t="s">
        <v>618</v>
      </c>
      <c r="G265" s="151" t="s">
        <v>190</v>
      </c>
      <c r="H265" s="152">
        <v>12</v>
      </c>
      <c r="I265" s="153"/>
      <c r="J265" s="152">
        <f t="shared" si="70"/>
        <v>0</v>
      </c>
      <c r="K265" s="154"/>
      <c r="L265" s="30"/>
      <c r="M265" s="155" t="s">
        <v>1</v>
      </c>
      <c r="N265" s="156" t="s">
        <v>40</v>
      </c>
      <c r="O265" s="58"/>
      <c r="P265" s="157">
        <f t="shared" si="71"/>
        <v>0</v>
      </c>
      <c r="Q265" s="157">
        <v>0</v>
      </c>
      <c r="R265" s="157">
        <f t="shared" si="72"/>
        <v>0</v>
      </c>
      <c r="S265" s="157">
        <v>0</v>
      </c>
      <c r="T265" s="158">
        <f t="shared" si="73"/>
        <v>0</v>
      </c>
      <c r="U265" s="29"/>
      <c r="V265" s="29"/>
      <c r="W265" s="29"/>
      <c r="X265" s="29"/>
      <c r="Y265" s="29"/>
      <c r="Z265" s="29"/>
      <c r="AA265" s="29"/>
      <c r="AB265" s="29"/>
      <c r="AC265" s="29"/>
      <c r="AD265" s="29"/>
      <c r="AE265" s="29"/>
      <c r="AR265" s="159" t="s">
        <v>133</v>
      </c>
      <c r="AT265" s="159" t="s">
        <v>129</v>
      </c>
      <c r="AU265" s="159" t="s">
        <v>139</v>
      </c>
      <c r="AY265" s="14" t="s">
        <v>126</v>
      </c>
      <c r="BE265" s="160">
        <f t="shared" si="74"/>
        <v>0</v>
      </c>
      <c r="BF265" s="160">
        <f t="shared" si="75"/>
        <v>0</v>
      </c>
      <c r="BG265" s="160">
        <f t="shared" si="76"/>
        <v>0</v>
      </c>
      <c r="BH265" s="160">
        <f t="shared" si="77"/>
        <v>0</v>
      </c>
      <c r="BI265" s="160">
        <f t="shared" si="78"/>
        <v>0</v>
      </c>
      <c r="BJ265" s="14" t="s">
        <v>134</v>
      </c>
      <c r="BK265" s="161">
        <f t="shared" si="79"/>
        <v>0</v>
      </c>
      <c r="BL265" s="14" t="s">
        <v>133</v>
      </c>
      <c r="BM265" s="159" t="s">
        <v>619</v>
      </c>
    </row>
    <row r="266" spans="1:65" s="2" customFormat="1" ht="24.2" customHeight="1" x14ac:dyDescent="0.2">
      <c r="A266" s="29"/>
      <c r="B266" s="147"/>
      <c r="C266" s="148" t="s">
        <v>620</v>
      </c>
      <c r="D266" s="148" t="s">
        <v>129</v>
      </c>
      <c r="E266" s="149" t="s">
        <v>621</v>
      </c>
      <c r="F266" s="150" t="s">
        <v>622</v>
      </c>
      <c r="G266" s="151" t="s">
        <v>190</v>
      </c>
      <c r="H266" s="152">
        <v>8</v>
      </c>
      <c r="I266" s="153"/>
      <c r="J266" s="152">
        <f t="shared" si="70"/>
        <v>0</v>
      </c>
      <c r="K266" s="154"/>
      <c r="L266" s="30"/>
      <c r="M266" s="155" t="s">
        <v>1</v>
      </c>
      <c r="N266" s="156" t="s">
        <v>40</v>
      </c>
      <c r="O266" s="58"/>
      <c r="P266" s="157">
        <f t="shared" si="71"/>
        <v>0</v>
      </c>
      <c r="Q266" s="157">
        <v>0</v>
      </c>
      <c r="R266" s="157">
        <f t="shared" si="72"/>
        <v>0</v>
      </c>
      <c r="S266" s="157">
        <v>0</v>
      </c>
      <c r="T266" s="158">
        <f t="shared" si="73"/>
        <v>0</v>
      </c>
      <c r="U266" s="29"/>
      <c r="V266" s="29"/>
      <c r="W266" s="29"/>
      <c r="X266" s="29"/>
      <c r="Y266" s="29"/>
      <c r="Z266" s="29"/>
      <c r="AA266" s="29"/>
      <c r="AB266" s="29"/>
      <c r="AC266" s="29"/>
      <c r="AD266" s="29"/>
      <c r="AE266" s="29"/>
      <c r="AR266" s="159" t="s">
        <v>133</v>
      </c>
      <c r="AT266" s="159" t="s">
        <v>129</v>
      </c>
      <c r="AU266" s="159" t="s">
        <v>139</v>
      </c>
      <c r="AY266" s="14" t="s">
        <v>126</v>
      </c>
      <c r="BE266" s="160">
        <f t="shared" si="74"/>
        <v>0</v>
      </c>
      <c r="BF266" s="160">
        <f t="shared" si="75"/>
        <v>0</v>
      </c>
      <c r="BG266" s="160">
        <f t="shared" si="76"/>
        <v>0</v>
      </c>
      <c r="BH266" s="160">
        <f t="shared" si="77"/>
        <v>0</v>
      </c>
      <c r="BI266" s="160">
        <f t="shared" si="78"/>
        <v>0</v>
      </c>
      <c r="BJ266" s="14" t="s">
        <v>134</v>
      </c>
      <c r="BK266" s="161">
        <f t="shared" si="79"/>
        <v>0</v>
      </c>
      <c r="BL266" s="14" t="s">
        <v>133</v>
      </c>
      <c r="BM266" s="159" t="s">
        <v>623</v>
      </c>
    </row>
    <row r="267" spans="1:65" s="12" customFormat="1" ht="20.85" customHeight="1" x14ac:dyDescent="0.2">
      <c r="B267" s="134"/>
      <c r="D267" s="135" t="s">
        <v>73</v>
      </c>
      <c r="E267" s="145" t="s">
        <v>624</v>
      </c>
      <c r="F267" s="145" t="s">
        <v>625</v>
      </c>
      <c r="I267" s="137"/>
      <c r="J267" s="146">
        <f>BK267</f>
        <v>0</v>
      </c>
      <c r="L267" s="134"/>
      <c r="M267" s="139"/>
      <c r="N267" s="140"/>
      <c r="O267" s="140"/>
      <c r="P267" s="141">
        <f>SUM(P268:P286)</f>
        <v>0</v>
      </c>
      <c r="Q267" s="140"/>
      <c r="R267" s="141">
        <f>SUM(R268:R286)</f>
        <v>0</v>
      </c>
      <c r="S267" s="140"/>
      <c r="T267" s="142">
        <f>SUM(T268:T286)</f>
        <v>0</v>
      </c>
      <c r="AR267" s="135" t="s">
        <v>82</v>
      </c>
      <c r="AT267" s="143" t="s">
        <v>73</v>
      </c>
      <c r="AU267" s="143" t="s">
        <v>134</v>
      </c>
      <c r="AY267" s="135" t="s">
        <v>126</v>
      </c>
      <c r="BK267" s="144">
        <f>SUM(BK268:BK286)</f>
        <v>0</v>
      </c>
    </row>
    <row r="268" spans="1:65" s="2" customFormat="1" ht="16.5" customHeight="1" x14ac:dyDescent="0.2">
      <c r="A268" s="29"/>
      <c r="B268" s="147"/>
      <c r="C268" s="148" t="s">
        <v>626</v>
      </c>
      <c r="D268" s="148" t="s">
        <v>129</v>
      </c>
      <c r="E268" s="149" t="s">
        <v>627</v>
      </c>
      <c r="F268" s="150" t="s">
        <v>628</v>
      </c>
      <c r="G268" s="151" t="s">
        <v>190</v>
      </c>
      <c r="H268" s="152">
        <v>4</v>
      </c>
      <c r="I268" s="153"/>
      <c r="J268" s="152">
        <f t="shared" ref="J268:J286" si="80">ROUND(I268*H268,3)</f>
        <v>0</v>
      </c>
      <c r="K268" s="154"/>
      <c r="L268" s="30"/>
      <c r="M268" s="155" t="s">
        <v>1</v>
      </c>
      <c r="N268" s="156" t="s">
        <v>40</v>
      </c>
      <c r="O268" s="58"/>
      <c r="P268" s="157">
        <f t="shared" ref="P268:P286" si="81">O268*H268</f>
        <v>0</v>
      </c>
      <c r="Q268" s="157">
        <v>0</v>
      </c>
      <c r="R268" s="157">
        <f t="shared" ref="R268:R286" si="82">Q268*H268</f>
        <v>0</v>
      </c>
      <c r="S268" s="157">
        <v>0</v>
      </c>
      <c r="T268" s="158">
        <f t="shared" ref="T268:T286" si="83">S268*H268</f>
        <v>0</v>
      </c>
      <c r="U268" s="29"/>
      <c r="V268" s="29"/>
      <c r="W268" s="29"/>
      <c r="X268" s="29"/>
      <c r="Y268" s="29"/>
      <c r="Z268" s="29"/>
      <c r="AA268" s="29"/>
      <c r="AB268" s="29"/>
      <c r="AC268" s="29"/>
      <c r="AD268" s="29"/>
      <c r="AE268" s="29"/>
      <c r="AR268" s="159" t="s">
        <v>133</v>
      </c>
      <c r="AT268" s="159" t="s">
        <v>129</v>
      </c>
      <c r="AU268" s="159" t="s">
        <v>139</v>
      </c>
      <c r="AY268" s="14" t="s">
        <v>126</v>
      </c>
      <c r="BE268" s="160">
        <f t="shared" ref="BE268:BE286" si="84">IF(N268="základná",J268,0)</f>
        <v>0</v>
      </c>
      <c r="BF268" s="160">
        <f t="shared" ref="BF268:BF286" si="85">IF(N268="znížená",J268,0)</f>
        <v>0</v>
      </c>
      <c r="BG268" s="160">
        <f t="shared" ref="BG268:BG286" si="86">IF(N268="zákl. prenesená",J268,0)</f>
        <v>0</v>
      </c>
      <c r="BH268" s="160">
        <f t="shared" ref="BH268:BH286" si="87">IF(N268="zníž. prenesená",J268,0)</f>
        <v>0</v>
      </c>
      <c r="BI268" s="160">
        <f t="shared" ref="BI268:BI286" si="88">IF(N268="nulová",J268,0)</f>
        <v>0</v>
      </c>
      <c r="BJ268" s="14" t="s">
        <v>134</v>
      </c>
      <c r="BK268" s="161">
        <f t="shared" ref="BK268:BK286" si="89">ROUND(I268*H268,3)</f>
        <v>0</v>
      </c>
      <c r="BL268" s="14" t="s">
        <v>133</v>
      </c>
      <c r="BM268" s="159" t="s">
        <v>629</v>
      </c>
    </row>
    <row r="269" spans="1:65" s="2" customFormat="1" ht="16.5" customHeight="1" x14ac:dyDescent="0.2">
      <c r="A269" s="29"/>
      <c r="B269" s="147"/>
      <c r="C269" s="148" t="s">
        <v>630</v>
      </c>
      <c r="D269" s="148" t="s">
        <v>129</v>
      </c>
      <c r="E269" s="149" t="s">
        <v>631</v>
      </c>
      <c r="F269" s="150" t="s">
        <v>599</v>
      </c>
      <c r="G269" s="151" t="s">
        <v>190</v>
      </c>
      <c r="H269" s="152">
        <v>1</v>
      </c>
      <c r="I269" s="153"/>
      <c r="J269" s="152">
        <f t="shared" si="80"/>
        <v>0</v>
      </c>
      <c r="K269" s="154"/>
      <c r="L269" s="30"/>
      <c r="M269" s="155" t="s">
        <v>1</v>
      </c>
      <c r="N269" s="156" t="s">
        <v>40</v>
      </c>
      <c r="O269" s="58"/>
      <c r="P269" s="157">
        <f t="shared" si="81"/>
        <v>0</v>
      </c>
      <c r="Q269" s="157">
        <v>0</v>
      </c>
      <c r="R269" s="157">
        <f t="shared" si="82"/>
        <v>0</v>
      </c>
      <c r="S269" s="157">
        <v>0</v>
      </c>
      <c r="T269" s="158">
        <f t="shared" si="83"/>
        <v>0</v>
      </c>
      <c r="U269" s="29"/>
      <c r="V269" s="29"/>
      <c r="W269" s="29"/>
      <c r="X269" s="29"/>
      <c r="Y269" s="29"/>
      <c r="Z269" s="29"/>
      <c r="AA269" s="29"/>
      <c r="AB269" s="29"/>
      <c r="AC269" s="29"/>
      <c r="AD269" s="29"/>
      <c r="AE269" s="29"/>
      <c r="AR269" s="159" t="s">
        <v>133</v>
      </c>
      <c r="AT269" s="159" t="s">
        <v>129</v>
      </c>
      <c r="AU269" s="159" t="s">
        <v>139</v>
      </c>
      <c r="AY269" s="14" t="s">
        <v>126</v>
      </c>
      <c r="BE269" s="160">
        <f t="shared" si="84"/>
        <v>0</v>
      </c>
      <c r="BF269" s="160">
        <f t="shared" si="85"/>
        <v>0</v>
      </c>
      <c r="BG269" s="160">
        <f t="shared" si="86"/>
        <v>0</v>
      </c>
      <c r="BH269" s="160">
        <f t="shared" si="87"/>
        <v>0</v>
      </c>
      <c r="BI269" s="160">
        <f t="shared" si="88"/>
        <v>0</v>
      </c>
      <c r="BJ269" s="14" t="s">
        <v>134</v>
      </c>
      <c r="BK269" s="161">
        <f t="shared" si="89"/>
        <v>0</v>
      </c>
      <c r="BL269" s="14" t="s">
        <v>133</v>
      </c>
      <c r="BM269" s="159" t="s">
        <v>632</v>
      </c>
    </row>
    <row r="270" spans="1:65" s="2" customFormat="1" ht="16.5" customHeight="1" x14ac:dyDescent="0.2">
      <c r="A270" s="29"/>
      <c r="B270" s="147"/>
      <c r="C270" s="148" t="s">
        <v>633</v>
      </c>
      <c r="D270" s="148" t="s">
        <v>129</v>
      </c>
      <c r="E270" s="149" t="s">
        <v>634</v>
      </c>
      <c r="F270" s="150" t="s">
        <v>635</v>
      </c>
      <c r="G270" s="151" t="s">
        <v>190</v>
      </c>
      <c r="H270" s="152">
        <v>7</v>
      </c>
      <c r="I270" s="153"/>
      <c r="J270" s="152">
        <f t="shared" si="80"/>
        <v>0</v>
      </c>
      <c r="K270" s="154"/>
      <c r="L270" s="30"/>
      <c r="M270" s="155" t="s">
        <v>1</v>
      </c>
      <c r="N270" s="156" t="s">
        <v>40</v>
      </c>
      <c r="O270" s="58"/>
      <c r="P270" s="157">
        <f t="shared" si="81"/>
        <v>0</v>
      </c>
      <c r="Q270" s="157">
        <v>0</v>
      </c>
      <c r="R270" s="157">
        <f t="shared" si="82"/>
        <v>0</v>
      </c>
      <c r="S270" s="157">
        <v>0</v>
      </c>
      <c r="T270" s="158">
        <f t="shared" si="83"/>
        <v>0</v>
      </c>
      <c r="U270" s="29"/>
      <c r="V270" s="29"/>
      <c r="W270" s="29"/>
      <c r="X270" s="29"/>
      <c r="Y270" s="29"/>
      <c r="Z270" s="29"/>
      <c r="AA270" s="29"/>
      <c r="AB270" s="29"/>
      <c r="AC270" s="29"/>
      <c r="AD270" s="29"/>
      <c r="AE270" s="29"/>
      <c r="AR270" s="159" t="s">
        <v>133</v>
      </c>
      <c r="AT270" s="159" t="s">
        <v>129</v>
      </c>
      <c r="AU270" s="159" t="s">
        <v>139</v>
      </c>
      <c r="AY270" s="14" t="s">
        <v>126</v>
      </c>
      <c r="BE270" s="160">
        <f t="shared" si="84"/>
        <v>0</v>
      </c>
      <c r="BF270" s="160">
        <f t="shared" si="85"/>
        <v>0</v>
      </c>
      <c r="BG270" s="160">
        <f t="shared" si="86"/>
        <v>0</v>
      </c>
      <c r="BH270" s="160">
        <f t="shared" si="87"/>
        <v>0</v>
      </c>
      <c r="BI270" s="160">
        <f t="shared" si="88"/>
        <v>0</v>
      </c>
      <c r="BJ270" s="14" t="s">
        <v>134</v>
      </c>
      <c r="BK270" s="161">
        <f t="shared" si="89"/>
        <v>0</v>
      </c>
      <c r="BL270" s="14" t="s">
        <v>133</v>
      </c>
      <c r="BM270" s="159" t="s">
        <v>636</v>
      </c>
    </row>
    <row r="271" spans="1:65" s="2" customFormat="1" ht="16.5" customHeight="1" x14ac:dyDescent="0.2">
      <c r="A271" s="29"/>
      <c r="B271" s="147"/>
      <c r="C271" s="148" t="s">
        <v>637</v>
      </c>
      <c r="D271" s="148" t="s">
        <v>129</v>
      </c>
      <c r="E271" s="149" t="s">
        <v>638</v>
      </c>
      <c r="F271" s="150" t="s">
        <v>639</v>
      </c>
      <c r="G271" s="151" t="s">
        <v>190</v>
      </c>
      <c r="H271" s="152">
        <v>20</v>
      </c>
      <c r="I271" s="153"/>
      <c r="J271" s="152">
        <f t="shared" si="80"/>
        <v>0</v>
      </c>
      <c r="K271" s="154"/>
      <c r="L271" s="30"/>
      <c r="M271" s="155" t="s">
        <v>1</v>
      </c>
      <c r="N271" s="156" t="s">
        <v>40</v>
      </c>
      <c r="O271" s="58"/>
      <c r="P271" s="157">
        <f t="shared" si="81"/>
        <v>0</v>
      </c>
      <c r="Q271" s="157">
        <v>0</v>
      </c>
      <c r="R271" s="157">
        <f t="shared" si="82"/>
        <v>0</v>
      </c>
      <c r="S271" s="157">
        <v>0</v>
      </c>
      <c r="T271" s="158">
        <f t="shared" si="83"/>
        <v>0</v>
      </c>
      <c r="U271" s="29"/>
      <c r="V271" s="29"/>
      <c r="W271" s="29"/>
      <c r="X271" s="29"/>
      <c r="Y271" s="29"/>
      <c r="Z271" s="29"/>
      <c r="AA271" s="29"/>
      <c r="AB271" s="29"/>
      <c r="AC271" s="29"/>
      <c r="AD271" s="29"/>
      <c r="AE271" s="29"/>
      <c r="AR271" s="159" t="s">
        <v>133</v>
      </c>
      <c r="AT271" s="159" t="s">
        <v>129</v>
      </c>
      <c r="AU271" s="159" t="s">
        <v>139</v>
      </c>
      <c r="AY271" s="14" t="s">
        <v>126</v>
      </c>
      <c r="BE271" s="160">
        <f t="shared" si="84"/>
        <v>0</v>
      </c>
      <c r="BF271" s="160">
        <f t="shared" si="85"/>
        <v>0</v>
      </c>
      <c r="BG271" s="160">
        <f t="shared" si="86"/>
        <v>0</v>
      </c>
      <c r="BH271" s="160">
        <f t="shared" si="87"/>
        <v>0</v>
      </c>
      <c r="BI271" s="160">
        <f t="shared" si="88"/>
        <v>0</v>
      </c>
      <c r="BJ271" s="14" t="s">
        <v>134</v>
      </c>
      <c r="BK271" s="161">
        <f t="shared" si="89"/>
        <v>0</v>
      </c>
      <c r="BL271" s="14" t="s">
        <v>133</v>
      </c>
      <c r="BM271" s="159" t="s">
        <v>640</v>
      </c>
    </row>
    <row r="272" spans="1:65" s="2" customFormat="1" ht="16.5" customHeight="1" x14ac:dyDescent="0.2">
      <c r="A272" s="29"/>
      <c r="B272" s="147"/>
      <c r="C272" s="148" t="s">
        <v>641</v>
      </c>
      <c r="D272" s="148" t="s">
        <v>129</v>
      </c>
      <c r="E272" s="149" t="s">
        <v>642</v>
      </c>
      <c r="F272" s="150" t="s">
        <v>643</v>
      </c>
      <c r="G272" s="151" t="s">
        <v>190</v>
      </c>
      <c r="H272" s="152">
        <v>10</v>
      </c>
      <c r="I272" s="153"/>
      <c r="J272" s="152">
        <f t="shared" si="80"/>
        <v>0</v>
      </c>
      <c r="K272" s="154"/>
      <c r="L272" s="30"/>
      <c r="M272" s="155" t="s">
        <v>1</v>
      </c>
      <c r="N272" s="156" t="s">
        <v>40</v>
      </c>
      <c r="O272" s="58"/>
      <c r="P272" s="157">
        <f t="shared" si="81"/>
        <v>0</v>
      </c>
      <c r="Q272" s="157">
        <v>0</v>
      </c>
      <c r="R272" s="157">
        <f t="shared" si="82"/>
        <v>0</v>
      </c>
      <c r="S272" s="157">
        <v>0</v>
      </c>
      <c r="T272" s="158">
        <f t="shared" si="83"/>
        <v>0</v>
      </c>
      <c r="U272" s="29"/>
      <c r="V272" s="29"/>
      <c r="W272" s="29"/>
      <c r="X272" s="29"/>
      <c r="Y272" s="29"/>
      <c r="Z272" s="29"/>
      <c r="AA272" s="29"/>
      <c r="AB272" s="29"/>
      <c r="AC272" s="29"/>
      <c r="AD272" s="29"/>
      <c r="AE272" s="29"/>
      <c r="AR272" s="159" t="s">
        <v>133</v>
      </c>
      <c r="AT272" s="159" t="s">
        <v>129</v>
      </c>
      <c r="AU272" s="159" t="s">
        <v>139</v>
      </c>
      <c r="AY272" s="14" t="s">
        <v>126</v>
      </c>
      <c r="BE272" s="160">
        <f t="shared" si="84"/>
        <v>0</v>
      </c>
      <c r="BF272" s="160">
        <f t="shared" si="85"/>
        <v>0</v>
      </c>
      <c r="BG272" s="160">
        <f t="shared" si="86"/>
        <v>0</v>
      </c>
      <c r="BH272" s="160">
        <f t="shared" si="87"/>
        <v>0</v>
      </c>
      <c r="BI272" s="160">
        <f t="shared" si="88"/>
        <v>0</v>
      </c>
      <c r="BJ272" s="14" t="s">
        <v>134</v>
      </c>
      <c r="BK272" s="161">
        <f t="shared" si="89"/>
        <v>0</v>
      </c>
      <c r="BL272" s="14" t="s">
        <v>133</v>
      </c>
      <c r="BM272" s="159" t="s">
        <v>644</v>
      </c>
    </row>
    <row r="273" spans="1:65" s="2" customFormat="1" ht="16.5" customHeight="1" x14ac:dyDescent="0.2">
      <c r="A273" s="29"/>
      <c r="B273" s="147"/>
      <c r="C273" s="148" t="s">
        <v>645</v>
      </c>
      <c r="D273" s="148" t="s">
        <v>129</v>
      </c>
      <c r="E273" s="149" t="s">
        <v>646</v>
      </c>
      <c r="F273" s="150" t="s">
        <v>647</v>
      </c>
      <c r="G273" s="151" t="s">
        <v>190</v>
      </c>
      <c r="H273" s="152">
        <v>10</v>
      </c>
      <c r="I273" s="153"/>
      <c r="J273" s="152">
        <f t="shared" si="80"/>
        <v>0</v>
      </c>
      <c r="K273" s="154"/>
      <c r="L273" s="30"/>
      <c r="M273" s="155" t="s">
        <v>1</v>
      </c>
      <c r="N273" s="156" t="s">
        <v>40</v>
      </c>
      <c r="O273" s="58"/>
      <c r="P273" s="157">
        <f t="shared" si="81"/>
        <v>0</v>
      </c>
      <c r="Q273" s="157">
        <v>0</v>
      </c>
      <c r="R273" s="157">
        <f t="shared" si="82"/>
        <v>0</v>
      </c>
      <c r="S273" s="157">
        <v>0</v>
      </c>
      <c r="T273" s="158">
        <f t="shared" si="83"/>
        <v>0</v>
      </c>
      <c r="U273" s="29"/>
      <c r="V273" s="29"/>
      <c r="W273" s="29"/>
      <c r="X273" s="29"/>
      <c r="Y273" s="29"/>
      <c r="Z273" s="29"/>
      <c r="AA273" s="29"/>
      <c r="AB273" s="29"/>
      <c r="AC273" s="29"/>
      <c r="AD273" s="29"/>
      <c r="AE273" s="29"/>
      <c r="AR273" s="159" t="s">
        <v>133</v>
      </c>
      <c r="AT273" s="159" t="s">
        <v>129</v>
      </c>
      <c r="AU273" s="159" t="s">
        <v>139</v>
      </c>
      <c r="AY273" s="14" t="s">
        <v>126</v>
      </c>
      <c r="BE273" s="160">
        <f t="shared" si="84"/>
        <v>0</v>
      </c>
      <c r="BF273" s="160">
        <f t="shared" si="85"/>
        <v>0</v>
      </c>
      <c r="BG273" s="160">
        <f t="shared" si="86"/>
        <v>0</v>
      </c>
      <c r="BH273" s="160">
        <f t="shared" si="87"/>
        <v>0</v>
      </c>
      <c r="BI273" s="160">
        <f t="shared" si="88"/>
        <v>0</v>
      </c>
      <c r="BJ273" s="14" t="s">
        <v>134</v>
      </c>
      <c r="BK273" s="161">
        <f t="shared" si="89"/>
        <v>0</v>
      </c>
      <c r="BL273" s="14" t="s">
        <v>133</v>
      </c>
      <c r="BM273" s="159" t="s">
        <v>648</v>
      </c>
    </row>
    <row r="274" spans="1:65" s="2" customFormat="1" ht="16.5" customHeight="1" x14ac:dyDescent="0.2">
      <c r="A274" s="29"/>
      <c r="B274" s="147"/>
      <c r="C274" s="148" t="s">
        <v>649</v>
      </c>
      <c r="D274" s="148" t="s">
        <v>129</v>
      </c>
      <c r="E274" s="149" t="s">
        <v>650</v>
      </c>
      <c r="F274" s="150" t="s">
        <v>651</v>
      </c>
      <c r="G274" s="151" t="s">
        <v>314</v>
      </c>
      <c r="H274" s="152">
        <v>40</v>
      </c>
      <c r="I274" s="153"/>
      <c r="J274" s="152">
        <f t="shared" si="80"/>
        <v>0</v>
      </c>
      <c r="K274" s="154"/>
      <c r="L274" s="30"/>
      <c r="M274" s="155" t="s">
        <v>1</v>
      </c>
      <c r="N274" s="156" t="s">
        <v>40</v>
      </c>
      <c r="O274" s="58"/>
      <c r="P274" s="157">
        <f t="shared" si="81"/>
        <v>0</v>
      </c>
      <c r="Q274" s="157">
        <v>0</v>
      </c>
      <c r="R274" s="157">
        <f t="shared" si="82"/>
        <v>0</v>
      </c>
      <c r="S274" s="157">
        <v>0</v>
      </c>
      <c r="T274" s="158">
        <f t="shared" si="83"/>
        <v>0</v>
      </c>
      <c r="U274" s="29"/>
      <c r="V274" s="29"/>
      <c r="W274" s="29"/>
      <c r="X274" s="29"/>
      <c r="Y274" s="29"/>
      <c r="Z274" s="29"/>
      <c r="AA274" s="29"/>
      <c r="AB274" s="29"/>
      <c r="AC274" s="29"/>
      <c r="AD274" s="29"/>
      <c r="AE274" s="29"/>
      <c r="AR274" s="159" t="s">
        <v>133</v>
      </c>
      <c r="AT274" s="159" t="s">
        <v>129</v>
      </c>
      <c r="AU274" s="159" t="s">
        <v>139</v>
      </c>
      <c r="AY274" s="14" t="s">
        <v>126</v>
      </c>
      <c r="BE274" s="160">
        <f t="shared" si="84"/>
        <v>0</v>
      </c>
      <c r="BF274" s="160">
        <f t="shared" si="85"/>
        <v>0</v>
      </c>
      <c r="BG274" s="160">
        <f t="shared" si="86"/>
        <v>0</v>
      </c>
      <c r="BH274" s="160">
        <f t="shared" si="87"/>
        <v>0</v>
      </c>
      <c r="BI274" s="160">
        <f t="shared" si="88"/>
        <v>0</v>
      </c>
      <c r="BJ274" s="14" t="s">
        <v>134</v>
      </c>
      <c r="BK274" s="161">
        <f t="shared" si="89"/>
        <v>0</v>
      </c>
      <c r="BL274" s="14" t="s">
        <v>133</v>
      </c>
      <c r="BM274" s="159" t="s">
        <v>652</v>
      </c>
    </row>
    <row r="275" spans="1:65" s="2" customFormat="1" ht="16.5" customHeight="1" x14ac:dyDescent="0.2">
      <c r="A275" s="29"/>
      <c r="B275" s="147"/>
      <c r="C275" s="148" t="s">
        <v>653</v>
      </c>
      <c r="D275" s="148" t="s">
        <v>129</v>
      </c>
      <c r="E275" s="149" t="s">
        <v>654</v>
      </c>
      <c r="F275" s="150" t="s">
        <v>655</v>
      </c>
      <c r="G275" s="151" t="s">
        <v>190</v>
      </c>
      <c r="H275" s="152">
        <v>280</v>
      </c>
      <c r="I275" s="153"/>
      <c r="J275" s="152">
        <f t="shared" si="80"/>
        <v>0</v>
      </c>
      <c r="K275" s="154"/>
      <c r="L275" s="30"/>
      <c r="M275" s="155" t="s">
        <v>1</v>
      </c>
      <c r="N275" s="156" t="s">
        <v>40</v>
      </c>
      <c r="O275" s="58"/>
      <c r="P275" s="157">
        <f t="shared" si="81"/>
        <v>0</v>
      </c>
      <c r="Q275" s="157">
        <v>0</v>
      </c>
      <c r="R275" s="157">
        <f t="shared" si="82"/>
        <v>0</v>
      </c>
      <c r="S275" s="157">
        <v>0</v>
      </c>
      <c r="T275" s="158">
        <f t="shared" si="83"/>
        <v>0</v>
      </c>
      <c r="U275" s="29"/>
      <c r="V275" s="29"/>
      <c r="W275" s="29"/>
      <c r="X275" s="29"/>
      <c r="Y275" s="29"/>
      <c r="Z275" s="29"/>
      <c r="AA275" s="29"/>
      <c r="AB275" s="29"/>
      <c r="AC275" s="29"/>
      <c r="AD275" s="29"/>
      <c r="AE275" s="29"/>
      <c r="AR275" s="159" t="s">
        <v>133</v>
      </c>
      <c r="AT275" s="159" t="s">
        <v>129</v>
      </c>
      <c r="AU275" s="159" t="s">
        <v>139</v>
      </c>
      <c r="AY275" s="14" t="s">
        <v>126</v>
      </c>
      <c r="BE275" s="160">
        <f t="shared" si="84"/>
        <v>0</v>
      </c>
      <c r="BF275" s="160">
        <f t="shared" si="85"/>
        <v>0</v>
      </c>
      <c r="BG275" s="160">
        <f t="shared" si="86"/>
        <v>0</v>
      </c>
      <c r="BH275" s="160">
        <f t="shared" si="87"/>
        <v>0</v>
      </c>
      <c r="BI275" s="160">
        <f t="shared" si="88"/>
        <v>0</v>
      </c>
      <c r="BJ275" s="14" t="s">
        <v>134</v>
      </c>
      <c r="BK275" s="161">
        <f t="shared" si="89"/>
        <v>0</v>
      </c>
      <c r="BL275" s="14" t="s">
        <v>133</v>
      </c>
      <c r="BM275" s="159" t="s">
        <v>656</v>
      </c>
    </row>
    <row r="276" spans="1:65" s="2" customFormat="1" ht="16.5" customHeight="1" x14ac:dyDescent="0.2">
      <c r="A276" s="29"/>
      <c r="B276" s="147"/>
      <c r="C276" s="148" t="s">
        <v>657</v>
      </c>
      <c r="D276" s="148" t="s">
        <v>129</v>
      </c>
      <c r="E276" s="149" t="s">
        <v>658</v>
      </c>
      <c r="F276" s="150" t="s">
        <v>659</v>
      </c>
      <c r="G276" s="151" t="s">
        <v>190</v>
      </c>
      <c r="H276" s="152">
        <v>8</v>
      </c>
      <c r="I276" s="153"/>
      <c r="J276" s="152">
        <f t="shared" si="80"/>
        <v>0</v>
      </c>
      <c r="K276" s="154"/>
      <c r="L276" s="30"/>
      <c r="M276" s="155" t="s">
        <v>1</v>
      </c>
      <c r="N276" s="156" t="s">
        <v>40</v>
      </c>
      <c r="O276" s="58"/>
      <c r="P276" s="157">
        <f t="shared" si="81"/>
        <v>0</v>
      </c>
      <c r="Q276" s="157">
        <v>0</v>
      </c>
      <c r="R276" s="157">
        <f t="shared" si="82"/>
        <v>0</v>
      </c>
      <c r="S276" s="157">
        <v>0</v>
      </c>
      <c r="T276" s="158">
        <f t="shared" si="83"/>
        <v>0</v>
      </c>
      <c r="U276" s="29"/>
      <c r="V276" s="29"/>
      <c r="W276" s="29"/>
      <c r="X276" s="29"/>
      <c r="Y276" s="29"/>
      <c r="Z276" s="29"/>
      <c r="AA276" s="29"/>
      <c r="AB276" s="29"/>
      <c r="AC276" s="29"/>
      <c r="AD276" s="29"/>
      <c r="AE276" s="29"/>
      <c r="AR276" s="159" t="s">
        <v>133</v>
      </c>
      <c r="AT276" s="159" t="s">
        <v>129</v>
      </c>
      <c r="AU276" s="159" t="s">
        <v>139</v>
      </c>
      <c r="AY276" s="14" t="s">
        <v>126</v>
      </c>
      <c r="BE276" s="160">
        <f t="shared" si="84"/>
        <v>0</v>
      </c>
      <c r="BF276" s="160">
        <f t="shared" si="85"/>
        <v>0</v>
      </c>
      <c r="BG276" s="160">
        <f t="shared" si="86"/>
        <v>0</v>
      </c>
      <c r="BH276" s="160">
        <f t="shared" si="87"/>
        <v>0</v>
      </c>
      <c r="BI276" s="160">
        <f t="shared" si="88"/>
        <v>0</v>
      </c>
      <c r="BJ276" s="14" t="s">
        <v>134</v>
      </c>
      <c r="BK276" s="161">
        <f t="shared" si="89"/>
        <v>0</v>
      </c>
      <c r="BL276" s="14" t="s">
        <v>133</v>
      </c>
      <c r="BM276" s="159" t="s">
        <v>660</v>
      </c>
    </row>
    <row r="277" spans="1:65" s="2" customFormat="1" ht="16.5" customHeight="1" x14ac:dyDescent="0.2">
      <c r="A277" s="29"/>
      <c r="B277" s="147"/>
      <c r="C277" s="148" t="s">
        <v>661</v>
      </c>
      <c r="D277" s="148" t="s">
        <v>129</v>
      </c>
      <c r="E277" s="149" t="s">
        <v>662</v>
      </c>
      <c r="F277" s="150" t="s">
        <v>663</v>
      </c>
      <c r="G277" s="151" t="s">
        <v>190</v>
      </c>
      <c r="H277" s="152">
        <v>56</v>
      </c>
      <c r="I277" s="153"/>
      <c r="J277" s="152">
        <f t="shared" si="80"/>
        <v>0</v>
      </c>
      <c r="K277" s="154"/>
      <c r="L277" s="30"/>
      <c r="M277" s="155" t="s">
        <v>1</v>
      </c>
      <c r="N277" s="156" t="s">
        <v>40</v>
      </c>
      <c r="O277" s="58"/>
      <c r="P277" s="157">
        <f t="shared" si="81"/>
        <v>0</v>
      </c>
      <c r="Q277" s="157">
        <v>0</v>
      </c>
      <c r="R277" s="157">
        <f t="shared" si="82"/>
        <v>0</v>
      </c>
      <c r="S277" s="157">
        <v>0</v>
      </c>
      <c r="T277" s="158">
        <f t="shared" si="83"/>
        <v>0</v>
      </c>
      <c r="U277" s="29"/>
      <c r="V277" s="29"/>
      <c r="W277" s="29"/>
      <c r="X277" s="29"/>
      <c r="Y277" s="29"/>
      <c r="Z277" s="29"/>
      <c r="AA277" s="29"/>
      <c r="AB277" s="29"/>
      <c r="AC277" s="29"/>
      <c r="AD277" s="29"/>
      <c r="AE277" s="29"/>
      <c r="AR277" s="159" t="s">
        <v>133</v>
      </c>
      <c r="AT277" s="159" t="s">
        <v>129</v>
      </c>
      <c r="AU277" s="159" t="s">
        <v>139</v>
      </c>
      <c r="AY277" s="14" t="s">
        <v>126</v>
      </c>
      <c r="BE277" s="160">
        <f t="shared" si="84"/>
        <v>0</v>
      </c>
      <c r="BF277" s="160">
        <f t="shared" si="85"/>
        <v>0</v>
      </c>
      <c r="BG277" s="160">
        <f t="shared" si="86"/>
        <v>0</v>
      </c>
      <c r="BH277" s="160">
        <f t="shared" si="87"/>
        <v>0</v>
      </c>
      <c r="BI277" s="160">
        <f t="shared" si="88"/>
        <v>0</v>
      </c>
      <c r="BJ277" s="14" t="s">
        <v>134</v>
      </c>
      <c r="BK277" s="161">
        <f t="shared" si="89"/>
        <v>0</v>
      </c>
      <c r="BL277" s="14" t="s">
        <v>133</v>
      </c>
      <c r="BM277" s="159" t="s">
        <v>664</v>
      </c>
    </row>
    <row r="278" spans="1:65" s="2" customFormat="1" ht="16.5" customHeight="1" x14ac:dyDescent="0.2">
      <c r="A278" s="29"/>
      <c r="B278" s="147"/>
      <c r="C278" s="148" t="s">
        <v>665</v>
      </c>
      <c r="D278" s="148" t="s">
        <v>129</v>
      </c>
      <c r="E278" s="149" t="s">
        <v>666</v>
      </c>
      <c r="F278" s="150" t="s">
        <v>667</v>
      </c>
      <c r="G278" s="151" t="s">
        <v>190</v>
      </c>
      <c r="H278" s="152">
        <v>7</v>
      </c>
      <c r="I278" s="153"/>
      <c r="J278" s="152">
        <f t="shared" si="80"/>
        <v>0</v>
      </c>
      <c r="K278" s="154"/>
      <c r="L278" s="30"/>
      <c r="M278" s="155" t="s">
        <v>1</v>
      </c>
      <c r="N278" s="156" t="s">
        <v>40</v>
      </c>
      <c r="O278" s="58"/>
      <c r="P278" s="157">
        <f t="shared" si="81"/>
        <v>0</v>
      </c>
      <c r="Q278" s="157">
        <v>0</v>
      </c>
      <c r="R278" s="157">
        <f t="shared" si="82"/>
        <v>0</v>
      </c>
      <c r="S278" s="157">
        <v>0</v>
      </c>
      <c r="T278" s="158">
        <f t="shared" si="83"/>
        <v>0</v>
      </c>
      <c r="U278" s="29"/>
      <c r="V278" s="29"/>
      <c r="W278" s="29"/>
      <c r="X278" s="29"/>
      <c r="Y278" s="29"/>
      <c r="Z278" s="29"/>
      <c r="AA278" s="29"/>
      <c r="AB278" s="29"/>
      <c r="AC278" s="29"/>
      <c r="AD278" s="29"/>
      <c r="AE278" s="29"/>
      <c r="AR278" s="159" t="s">
        <v>133</v>
      </c>
      <c r="AT278" s="159" t="s">
        <v>129</v>
      </c>
      <c r="AU278" s="159" t="s">
        <v>139</v>
      </c>
      <c r="AY278" s="14" t="s">
        <v>126</v>
      </c>
      <c r="BE278" s="160">
        <f t="shared" si="84"/>
        <v>0</v>
      </c>
      <c r="BF278" s="160">
        <f t="shared" si="85"/>
        <v>0</v>
      </c>
      <c r="BG278" s="160">
        <f t="shared" si="86"/>
        <v>0</v>
      </c>
      <c r="BH278" s="160">
        <f t="shared" si="87"/>
        <v>0</v>
      </c>
      <c r="BI278" s="160">
        <f t="shared" si="88"/>
        <v>0</v>
      </c>
      <c r="BJ278" s="14" t="s">
        <v>134</v>
      </c>
      <c r="BK278" s="161">
        <f t="shared" si="89"/>
        <v>0</v>
      </c>
      <c r="BL278" s="14" t="s">
        <v>133</v>
      </c>
      <c r="BM278" s="159" t="s">
        <v>668</v>
      </c>
    </row>
    <row r="279" spans="1:65" s="2" customFormat="1" ht="16.5" customHeight="1" x14ac:dyDescent="0.2">
      <c r="A279" s="29"/>
      <c r="B279" s="147"/>
      <c r="C279" s="148" t="s">
        <v>669</v>
      </c>
      <c r="D279" s="148" t="s">
        <v>129</v>
      </c>
      <c r="E279" s="149" t="s">
        <v>670</v>
      </c>
      <c r="F279" s="150" t="s">
        <v>671</v>
      </c>
      <c r="G279" s="151" t="s">
        <v>190</v>
      </c>
      <c r="H279" s="152">
        <v>14</v>
      </c>
      <c r="I279" s="153"/>
      <c r="J279" s="152">
        <f t="shared" si="80"/>
        <v>0</v>
      </c>
      <c r="K279" s="154"/>
      <c r="L279" s="30"/>
      <c r="M279" s="155" t="s">
        <v>1</v>
      </c>
      <c r="N279" s="156" t="s">
        <v>40</v>
      </c>
      <c r="O279" s="58"/>
      <c r="P279" s="157">
        <f t="shared" si="81"/>
        <v>0</v>
      </c>
      <c r="Q279" s="157">
        <v>0</v>
      </c>
      <c r="R279" s="157">
        <f t="shared" si="82"/>
        <v>0</v>
      </c>
      <c r="S279" s="157">
        <v>0</v>
      </c>
      <c r="T279" s="158">
        <f t="shared" si="83"/>
        <v>0</v>
      </c>
      <c r="U279" s="29"/>
      <c r="V279" s="29"/>
      <c r="W279" s="29"/>
      <c r="X279" s="29"/>
      <c r="Y279" s="29"/>
      <c r="Z279" s="29"/>
      <c r="AA279" s="29"/>
      <c r="AB279" s="29"/>
      <c r="AC279" s="29"/>
      <c r="AD279" s="29"/>
      <c r="AE279" s="29"/>
      <c r="AR279" s="159" t="s">
        <v>133</v>
      </c>
      <c r="AT279" s="159" t="s">
        <v>129</v>
      </c>
      <c r="AU279" s="159" t="s">
        <v>139</v>
      </c>
      <c r="AY279" s="14" t="s">
        <v>126</v>
      </c>
      <c r="BE279" s="160">
        <f t="shared" si="84"/>
        <v>0</v>
      </c>
      <c r="BF279" s="160">
        <f t="shared" si="85"/>
        <v>0</v>
      </c>
      <c r="BG279" s="160">
        <f t="shared" si="86"/>
        <v>0</v>
      </c>
      <c r="BH279" s="160">
        <f t="shared" si="87"/>
        <v>0</v>
      </c>
      <c r="BI279" s="160">
        <f t="shared" si="88"/>
        <v>0</v>
      </c>
      <c r="BJ279" s="14" t="s">
        <v>134</v>
      </c>
      <c r="BK279" s="161">
        <f t="shared" si="89"/>
        <v>0</v>
      </c>
      <c r="BL279" s="14" t="s">
        <v>133</v>
      </c>
      <c r="BM279" s="159" t="s">
        <v>672</v>
      </c>
    </row>
    <row r="280" spans="1:65" s="2" customFormat="1" ht="16.5" customHeight="1" x14ac:dyDescent="0.2">
      <c r="A280" s="29"/>
      <c r="B280" s="147"/>
      <c r="C280" s="148" t="s">
        <v>673</v>
      </c>
      <c r="D280" s="148" t="s">
        <v>129</v>
      </c>
      <c r="E280" s="149" t="s">
        <v>674</v>
      </c>
      <c r="F280" s="150" t="s">
        <v>675</v>
      </c>
      <c r="G280" s="151" t="s">
        <v>190</v>
      </c>
      <c r="H280" s="152">
        <v>4</v>
      </c>
      <c r="I280" s="153"/>
      <c r="J280" s="152">
        <f t="shared" si="80"/>
        <v>0</v>
      </c>
      <c r="K280" s="154"/>
      <c r="L280" s="30"/>
      <c r="M280" s="155" t="s">
        <v>1</v>
      </c>
      <c r="N280" s="156" t="s">
        <v>40</v>
      </c>
      <c r="O280" s="58"/>
      <c r="P280" s="157">
        <f t="shared" si="81"/>
        <v>0</v>
      </c>
      <c r="Q280" s="157">
        <v>0</v>
      </c>
      <c r="R280" s="157">
        <f t="shared" si="82"/>
        <v>0</v>
      </c>
      <c r="S280" s="157">
        <v>0</v>
      </c>
      <c r="T280" s="158">
        <f t="shared" si="83"/>
        <v>0</v>
      </c>
      <c r="U280" s="29"/>
      <c r="V280" s="29"/>
      <c r="W280" s="29"/>
      <c r="X280" s="29"/>
      <c r="Y280" s="29"/>
      <c r="Z280" s="29"/>
      <c r="AA280" s="29"/>
      <c r="AB280" s="29"/>
      <c r="AC280" s="29"/>
      <c r="AD280" s="29"/>
      <c r="AE280" s="29"/>
      <c r="AR280" s="159" t="s">
        <v>133</v>
      </c>
      <c r="AT280" s="159" t="s">
        <v>129</v>
      </c>
      <c r="AU280" s="159" t="s">
        <v>139</v>
      </c>
      <c r="AY280" s="14" t="s">
        <v>126</v>
      </c>
      <c r="BE280" s="160">
        <f t="shared" si="84"/>
        <v>0</v>
      </c>
      <c r="BF280" s="160">
        <f t="shared" si="85"/>
        <v>0</v>
      </c>
      <c r="BG280" s="160">
        <f t="shared" si="86"/>
        <v>0</v>
      </c>
      <c r="BH280" s="160">
        <f t="shared" si="87"/>
        <v>0</v>
      </c>
      <c r="BI280" s="160">
        <f t="shared" si="88"/>
        <v>0</v>
      </c>
      <c r="BJ280" s="14" t="s">
        <v>134</v>
      </c>
      <c r="BK280" s="161">
        <f t="shared" si="89"/>
        <v>0</v>
      </c>
      <c r="BL280" s="14" t="s">
        <v>133</v>
      </c>
      <c r="BM280" s="159" t="s">
        <v>676</v>
      </c>
    </row>
    <row r="281" spans="1:65" s="2" customFormat="1" ht="16.5" customHeight="1" x14ac:dyDescent="0.2">
      <c r="A281" s="29"/>
      <c r="B281" s="147"/>
      <c r="C281" s="148" t="s">
        <v>677</v>
      </c>
      <c r="D281" s="148" t="s">
        <v>129</v>
      </c>
      <c r="E281" s="149" t="s">
        <v>678</v>
      </c>
      <c r="F281" s="150" t="s">
        <v>679</v>
      </c>
      <c r="G281" s="151" t="s">
        <v>190</v>
      </c>
      <c r="H281" s="152">
        <v>14</v>
      </c>
      <c r="I281" s="153"/>
      <c r="J281" s="152">
        <f t="shared" si="80"/>
        <v>0</v>
      </c>
      <c r="K281" s="154"/>
      <c r="L281" s="30"/>
      <c r="M281" s="155" t="s">
        <v>1</v>
      </c>
      <c r="N281" s="156" t="s">
        <v>40</v>
      </c>
      <c r="O281" s="58"/>
      <c r="P281" s="157">
        <f t="shared" si="81"/>
        <v>0</v>
      </c>
      <c r="Q281" s="157">
        <v>0</v>
      </c>
      <c r="R281" s="157">
        <f t="shared" si="82"/>
        <v>0</v>
      </c>
      <c r="S281" s="157">
        <v>0</v>
      </c>
      <c r="T281" s="158">
        <f t="shared" si="83"/>
        <v>0</v>
      </c>
      <c r="U281" s="29"/>
      <c r="V281" s="29"/>
      <c r="W281" s="29"/>
      <c r="X281" s="29"/>
      <c r="Y281" s="29"/>
      <c r="Z281" s="29"/>
      <c r="AA281" s="29"/>
      <c r="AB281" s="29"/>
      <c r="AC281" s="29"/>
      <c r="AD281" s="29"/>
      <c r="AE281" s="29"/>
      <c r="AR281" s="159" t="s">
        <v>133</v>
      </c>
      <c r="AT281" s="159" t="s">
        <v>129</v>
      </c>
      <c r="AU281" s="159" t="s">
        <v>139</v>
      </c>
      <c r="AY281" s="14" t="s">
        <v>126</v>
      </c>
      <c r="BE281" s="160">
        <f t="shared" si="84"/>
        <v>0</v>
      </c>
      <c r="BF281" s="160">
        <f t="shared" si="85"/>
        <v>0</v>
      </c>
      <c r="BG281" s="160">
        <f t="shared" si="86"/>
        <v>0</v>
      </c>
      <c r="BH281" s="160">
        <f t="shared" si="87"/>
        <v>0</v>
      </c>
      <c r="BI281" s="160">
        <f t="shared" si="88"/>
        <v>0</v>
      </c>
      <c r="BJ281" s="14" t="s">
        <v>134</v>
      </c>
      <c r="BK281" s="161">
        <f t="shared" si="89"/>
        <v>0</v>
      </c>
      <c r="BL281" s="14" t="s">
        <v>133</v>
      </c>
      <c r="BM281" s="159" t="s">
        <v>680</v>
      </c>
    </row>
    <row r="282" spans="1:65" s="2" customFormat="1" ht="16.5" customHeight="1" x14ac:dyDescent="0.2">
      <c r="A282" s="29"/>
      <c r="B282" s="147"/>
      <c r="C282" s="148" t="s">
        <v>681</v>
      </c>
      <c r="D282" s="148" t="s">
        <v>129</v>
      </c>
      <c r="E282" s="149" t="s">
        <v>682</v>
      </c>
      <c r="F282" s="150" t="s">
        <v>683</v>
      </c>
      <c r="G282" s="151" t="s">
        <v>314</v>
      </c>
      <c r="H282" s="152">
        <v>60</v>
      </c>
      <c r="I282" s="153"/>
      <c r="J282" s="152">
        <f t="shared" si="80"/>
        <v>0</v>
      </c>
      <c r="K282" s="154"/>
      <c r="L282" s="30"/>
      <c r="M282" s="155" t="s">
        <v>1</v>
      </c>
      <c r="N282" s="156" t="s">
        <v>40</v>
      </c>
      <c r="O282" s="58"/>
      <c r="P282" s="157">
        <f t="shared" si="81"/>
        <v>0</v>
      </c>
      <c r="Q282" s="157">
        <v>0</v>
      </c>
      <c r="R282" s="157">
        <f t="shared" si="82"/>
        <v>0</v>
      </c>
      <c r="S282" s="157">
        <v>0</v>
      </c>
      <c r="T282" s="158">
        <f t="shared" si="83"/>
        <v>0</v>
      </c>
      <c r="U282" s="29"/>
      <c r="V282" s="29"/>
      <c r="W282" s="29"/>
      <c r="X282" s="29"/>
      <c r="Y282" s="29"/>
      <c r="Z282" s="29"/>
      <c r="AA282" s="29"/>
      <c r="AB282" s="29"/>
      <c r="AC282" s="29"/>
      <c r="AD282" s="29"/>
      <c r="AE282" s="29"/>
      <c r="AR282" s="159" t="s">
        <v>133</v>
      </c>
      <c r="AT282" s="159" t="s">
        <v>129</v>
      </c>
      <c r="AU282" s="159" t="s">
        <v>139</v>
      </c>
      <c r="AY282" s="14" t="s">
        <v>126</v>
      </c>
      <c r="BE282" s="160">
        <f t="shared" si="84"/>
        <v>0</v>
      </c>
      <c r="BF282" s="160">
        <f t="shared" si="85"/>
        <v>0</v>
      </c>
      <c r="BG282" s="160">
        <f t="shared" si="86"/>
        <v>0</v>
      </c>
      <c r="BH282" s="160">
        <f t="shared" si="87"/>
        <v>0</v>
      </c>
      <c r="BI282" s="160">
        <f t="shared" si="88"/>
        <v>0</v>
      </c>
      <c r="BJ282" s="14" t="s">
        <v>134</v>
      </c>
      <c r="BK282" s="161">
        <f t="shared" si="89"/>
        <v>0</v>
      </c>
      <c r="BL282" s="14" t="s">
        <v>133</v>
      </c>
      <c r="BM282" s="159" t="s">
        <v>684</v>
      </c>
    </row>
    <row r="283" spans="1:65" s="2" customFormat="1" ht="21.75" customHeight="1" x14ac:dyDescent="0.2">
      <c r="A283" s="29"/>
      <c r="B283" s="147"/>
      <c r="C283" s="148" t="s">
        <v>685</v>
      </c>
      <c r="D283" s="148" t="s">
        <v>129</v>
      </c>
      <c r="E283" s="149" t="s">
        <v>686</v>
      </c>
      <c r="F283" s="150" t="s">
        <v>687</v>
      </c>
      <c r="G283" s="151" t="s">
        <v>173</v>
      </c>
      <c r="H283" s="152">
        <v>70</v>
      </c>
      <c r="I283" s="153"/>
      <c r="J283" s="152">
        <f t="shared" si="80"/>
        <v>0</v>
      </c>
      <c r="K283" s="154"/>
      <c r="L283" s="30"/>
      <c r="M283" s="155" t="s">
        <v>1</v>
      </c>
      <c r="N283" s="156" t="s">
        <v>40</v>
      </c>
      <c r="O283" s="58"/>
      <c r="P283" s="157">
        <f t="shared" si="81"/>
        <v>0</v>
      </c>
      <c r="Q283" s="157">
        <v>0</v>
      </c>
      <c r="R283" s="157">
        <f t="shared" si="82"/>
        <v>0</v>
      </c>
      <c r="S283" s="157">
        <v>0</v>
      </c>
      <c r="T283" s="158">
        <f t="shared" si="83"/>
        <v>0</v>
      </c>
      <c r="U283" s="29"/>
      <c r="V283" s="29"/>
      <c r="W283" s="29"/>
      <c r="X283" s="29"/>
      <c r="Y283" s="29"/>
      <c r="Z283" s="29"/>
      <c r="AA283" s="29"/>
      <c r="AB283" s="29"/>
      <c r="AC283" s="29"/>
      <c r="AD283" s="29"/>
      <c r="AE283" s="29"/>
      <c r="AR283" s="159" t="s">
        <v>133</v>
      </c>
      <c r="AT283" s="159" t="s">
        <v>129</v>
      </c>
      <c r="AU283" s="159" t="s">
        <v>139</v>
      </c>
      <c r="AY283" s="14" t="s">
        <v>126</v>
      </c>
      <c r="BE283" s="160">
        <f t="shared" si="84"/>
        <v>0</v>
      </c>
      <c r="BF283" s="160">
        <f t="shared" si="85"/>
        <v>0</v>
      </c>
      <c r="BG283" s="160">
        <f t="shared" si="86"/>
        <v>0</v>
      </c>
      <c r="BH283" s="160">
        <f t="shared" si="87"/>
        <v>0</v>
      </c>
      <c r="BI283" s="160">
        <f t="shared" si="88"/>
        <v>0</v>
      </c>
      <c r="BJ283" s="14" t="s">
        <v>134</v>
      </c>
      <c r="BK283" s="161">
        <f t="shared" si="89"/>
        <v>0</v>
      </c>
      <c r="BL283" s="14" t="s">
        <v>133</v>
      </c>
      <c r="BM283" s="159" t="s">
        <v>688</v>
      </c>
    </row>
    <row r="284" spans="1:65" s="2" customFormat="1" ht="16.5" customHeight="1" x14ac:dyDescent="0.2">
      <c r="A284" s="29"/>
      <c r="B284" s="147"/>
      <c r="C284" s="148" t="s">
        <v>689</v>
      </c>
      <c r="D284" s="148" t="s">
        <v>129</v>
      </c>
      <c r="E284" s="149" t="s">
        <v>690</v>
      </c>
      <c r="F284" s="150" t="s">
        <v>691</v>
      </c>
      <c r="G284" s="151" t="s">
        <v>692</v>
      </c>
      <c r="H284" s="152">
        <v>20</v>
      </c>
      <c r="I284" s="153"/>
      <c r="J284" s="152">
        <f t="shared" si="80"/>
        <v>0</v>
      </c>
      <c r="K284" s="154"/>
      <c r="L284" s="30"/>
      <c r="M284" s="155" t="s">
        <v>1</v>
      </c>
      <c r="N284" s="156" t="s">
        <v>40</v>
      </c>
      <c r="O284" s="58"/>
      <c r="P284" s="157">
        <f t="shared" si="81"/>
        <v>0</v>
      </c>
      <c r="Q284" s="157">
        <v>0</v>
      </c>
      <c r="R284" s="157">
        <f t="shared" si="82"/>
        <v>0</v>
      </c>
      <c r="S284" s="157">
        <v>0</v>
      </c>
      <c r="T284" s="158">
        <f t="shared" si="83"/>
        <v>0</v>
      </c>
      <c r="U284" s="29"/>
      <c r="V284" s="29"/>
      <c r="W284" s="29"/>
      <c r="X284" s="29"/>
      <c r="Y284" s="29"/>
      <c r="Z284" s="29"/>
      <c r="AA284" s="29"/>
      <c r="AB284" s="29"/>
      <c r="AC284" s="29"/>
      <c r="AD284" s="29"/>
      <c r="AE284" s="29"/>
      <c r="AR284" s="159" t="s">
        <v>133</v>
      </c>
      <c r="AT284" s="159" t="s">
        <v>129</v>
      </c>
      <c r="AU284" s="159" t="s">
        <v>139</v>
      </c>
      <c r="AY284" s="14" t="s">
        <v>126</v>
      </c>
      <c r="BE284" s="160">
        <f t="shared" si="84"/>
        <v>0</v>
      </c>
      <c r="BF284" s="160">
        <f t="shared" si="85"/>
        <v>0</v>
      </c>
      <c r="BG284" s="160">
        <f t="shared" si="86"/>
        <v>0</v>
      </c>
      <c r="BH284" s="160">
        <f t="shared" si="87"/>
        <v>0</v>
      </c>
      <c r="BI284" s="160">
        <f t="shared" si="88"/>
        <v>0</v>
      </c>
      <c r="BJ284" s="14" t="s">
        <v>134</v>
      </c>
      <c r="BK284" s="161">
        <f t="shared" si="89"/>
        <v>0</v>
      </c>
      <c r="BL284" s="14" t="s">
        <v>133</v>
      </c>
      <c r="BM284" s="159" t="s">
        <v>693</v>
      </c>
    </row>
    <row r="285" spans="1:65" s="2" customFormat="1" ht="16.5" customHeight="1" x14ac:dyDescent="0.2">
      <c r="A285" s="29"/>
      <c r="B285" s="147"/>
      <c r="C285" s="148" t="s">
        <v>694</v>
      </c>
      <c r="D285" s="148" t="s">
        <v>129</v>
      </c>
      <c r="E285" s="149" t="s">
        <v>695</v>
      </c>
      <c r="F285" s="150" t="s">
        <v>696</v>
      </c>
      <c r="G285" s="151" t="s">
        <v>190</v>
      </c>
      <c r="H285" s="152">
        <v>1</v>
      </c>
      <c r="I285" s="153"/>
      <c r="J285" s="152">
        <f t="shared" si="80"/>
        <v>0</v>
      </c>
      <c r="K285" s="154"/>
      <c r="L285" s="30"/>
      <c r="M285" s="155" t="s">
        <v>1</v>
      </c>
      <c r="N285" s="156" t="s">
        <v>40</v>
      </c>
      <c r="O285" s="58"/>
      <c r="P285" s="157">
        <f t="shared" si="81"/>
        <v>0</v>
      </c>
      <c r="Q285" s="157">
        <v>0</v>
      </c>
      <c r="R285" s="157">
        <f t="shared" si="82"/>
        <v>0</v>
      </c>
      <c r="S285" s="157">
        <v>0</v>
      </c>
      <c r="T285" s="158">
        <f t="shared" si="83"/>
        <v>0</v>
      </c>
      <c r="U285" s="29"/>
      <c r="V285" s="29"/>
      <c r="W285" s="29"/>
      <c r="X285" s="29"/>
      <c r="Y285" s="29"/>
      <c r="Z285" s="29"/>
      <c r="AA285" s="29"/>
      <c r="AB285" s="29"/>
      <c r="AC285" s="29"/>
      <c r="AD285" s="29"/>
      <c r="AE285" s="29"/>
      <c r="AR285" s="159" t="s">
        <v>133</v>
      </c>
      <c r="AT285" s="159" t="s">
        <v>129</v>
      </c>
      <c r="AU285" s="159" t="s">
        <v>139</v>
      </c>
      <c r="AY285" s="14" t="s">
        <v>126</v>
      </c>
      <c r="BE285" s="160">
        <f t="shared" si="84"/>
        <v>0</v>
      </c>
      <c r="BF285" s="160">
        <f t="shared" si="85"/>
        <v>0</v>
      </c>
      <c r="BG285" s="160">
        <f t="shared" si="86"/>
        <v>0</v>
      </c>
      <c r="BH285" s="160">
        <f t="shared" si="87"/>
        <v>0</v>
      </c>
      <c r="BI285" s="160">
        <f t="shared" si="88"/>
        <v>0</v>
      </c>
      <c r="BJ285" s="14" t="s">
        <v>134</v>
      </c>
      <c r="BK285" s="161">
        <f t="shared" si="89"/>
        <v>0</v>
      </c>
      <c r="BL285" s="14" t="s">
        <v>133</v>
      </c>
      <c r="BM285" s="159" t="s">
        <v>697</v>
      </c>
    </row>
    <row r="286" spans="1:65" s="2" customFormat="1" ht="16.5" customHeight="1" x14ac:dyDescent="0.2">
      <c r="A286" s="29"/>
      <c r="B286" s="147"/>
      <c r="C286" s="148" t="s">
        <v>698</v>
      </c>
      <c r="D286" s="148" t="s">
        <v>129</v>
      </c>
      <c r="E286" s="149" t="s">
        <v>699</v>
      </c>
      <c r="F286" s="150" t="s">
        <v>700</v>
      </c>
      <c r="G286" s="151" t="s">
        <v>190</v>
      </c>
      <c r="H286" s="152">
        <v>1</v>
      </c>
      <c r="I286" s="153"/>
      <c r="J286" s="152">
        <f t="shared" si="80"/>
        <v>0</v>
      </c>
      <c r="K286" s="154"/>
      <c r="L286" s="30"/>
      <c r="M286" s="172" t="s">
        <v>1</v>
      </c>
      <c r="N286" s="173" t="s">
        <v>40</v>
      </c>
      <c r="O286" s="174"/>
      <c r="P286" s="175">
        <f t="shared" si="81"/>
        <v>0</v>
      </c>
      <c r="Q286" s="175">
        <v>0</v>
      </c>
      <c r="R286" s="175">
        <f t="shared" si="82"/>
        <v>0</v>
      </c>
      <c r="S286" s="175">
        <v>0</v>
      </c>
      <c r="T286" s="176">
        <f t="shared" si="83"/>
        <v>0</v>
      </c>
      <c r="U286" s="29"/>
      <c r="V286" s="29"/>
      <c r="W286" s="29"/>
      <c r="X286" s="29"/>
      <c r="Y286" s="29"/>
      <c r="Z286" s="29"/>
      <c r="AA286" s="29"/>
      <c r="AB286" s="29"/>
      <c r="AC286" s="29"/>
      <c r="AD286" s="29"/>
      <c r="AE286" s="29"/>
      <c r="AR286" s="159" t="s">
        <v>133</v>
      </c>
      <c r="AT286" s="159" t="s">
        <v>129</v>
      </c>
      <c r="AU286" s="159" t="s">
        <v>139</v>
      </c>
      <c r="AY286" s="14" t="s">
        <v>126</v>
      </c>
      <c r="BE286" s="160">
        <f t="shared" si="84"/>
        <v>0</v>
      </c>
      <c r="BF286" s="160">
        <f t="shared" si="85"/>
        <v>0</v>
      </c>
      <c r="BG286" s="160">
        <f t="shared" si="86"/>
        <v>0</v>
      </c>
      <c r="BH286" s="160">
        <f t="shared" si="87"/>
        <v>0</v>
      </c>
      <c r="BI286" s="160">
        <f t="shared" si="88"/>
        <v>0</v>
      </c>
      <c r="BJ286" s="14" t="s">
        <v>134</v>
      </c>
      <c r="BK286" s="161">
        <f t="shared" si="89"/>
        <v>0</v>
      </c>
      <c r="BL286" s="14" t="s">
        <v>133</v>
      </c>
      <c r="BM286" s="159" t="s">
        <v>701</v>
      </c>
    </row>
    <row r="287" spans="1:65" s="2" customFormat="1" ht="6.95" customHeight="1" x14ac:dyDescent="0.2">
      <c r="A287" s="29"/>
      <c r="B287" s="47"/>
      <c r="C287" s="48"/>
      <c r="D287" s="48"/>
      <c r="E287" s="48"/>
      <c r="F287" s="48"/>
      <c r="G287" s="48"/>
      <c r="H287" s="48"/>
      <c r="I287" s="48"/>
      <c r="J287" s="48"/>
      <c r="K287" s="48"/>
      <c r="L287" s="30"/>
      <c r="M287" s="29"/>
      <c r="O287" s="29"/>
      <c r="P287" s="29"/>
      <c r="Q287" s="29"/>
      <c r="R287" s="29"/>
      <c r="S287" s="29"/>
      <c r="T287" s="29"/>
      <c r="U287" s="29"/>
      <c r="V287" s="29"/>
      <c r="W287" s="29"/>
      <c r="X287" s="29"/>
      <c r="Y287" s="29"/>
      <c r="Z287" s="29"/>
      <c r="AA287" s="29"/>
      <c r="AB287" s="29"/>
      <c r="AC287" s="29"/>
      <c r="AD287" s="29"/>
      <c r="AE287" s="29"/>
    </row>
    <row r="289" spans="2:10" ht="12" x14ac:dyDescent="0.2">
      <c r="B289" s="178" t="s">
        <v>725</v>
      </c>
      <c r="C289" s="179"/>
      <c r="D289" s="179"/>
      <c r="E289" s="179"/>
      <c r="F289" s="179"/>
      <c r="G289" s="179"/>
      <c r="H289" s="179"/>
      <c r="I289" s="179"/>
      <c r="J289" s="179"/>
    </row>
    <row r="290" spans="2:10" ht="27" customHeight="1" x14ac:dyDescent="0.2">
      <c r="B290" s="225" t="s">
        <v>726</v>
      </c>
      <c r="C290" s="225"/>
      <c r="D290" s="225"/>
      <c r="E290" s="225"/>
      <c r="F290" s="225"/>
      <c r="G290" s="225"/>
      <c r="H290" s="225"/>
      <c r="I290" s="225"/>
      <c r="J290" s="225"/>
    </row>
    <row r="291" spans="2:10" ht="15.75" customHeight="1" x14ac:dyDescent="0.2">
      <c r="B291" s="227" t="s">
        <v>728</v>
      </c>
      <c r="C291" s="225"/>
      <c r="D291" s="225"/>
      <c r="E291" s="225"/>
      <c r="F291" s="225"/>
      <c r="G291" s="225"/>
      <c r="H291" s="225"/>
      <c r="I291" s="225"/>
      <c r="J291" s="225"/>
    </row>
  </sheetData>
  <autoFilter ref="C132:K286"/>
  <mergeCells count="11">
    <mergeCell ref="B291:J291"/>
    <mergeCell ref="E87:H87"/>
    <mergeCell ref="E123:H123"/>
    <mergeCell ref="E125:H125"/>
    <mergeCell ref="L2:V2"/>
    <mergeCell ref="B290:J290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 r:id="rId1"/>
  <headerFooter>
    <oddFooter>&amp;CStrana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BM127"/>
  <sheetViews>
    <sheetView showGridLines="0" workbookViewId="0"/>
  </sheetViews>
  <sheetFormatPr defaultRowHeight="11.25" x14ac:dyDescent="0.2"/>
  <cols>
    <col min="1" max="1" width="8.33203125" style="1" customWidth="1"/>
    <col min="2" max="2" width="1.1640625" style="1" customWidth="1"/>
    <col min="3" max="3" width="4.1640625" style="1" customWidth="1"/>
    <col min="4" max="4" width="4.33203125" style="1" customWidth="1"/>
    <col min="5" max="5" width="17.1640625" style="1" customWidth="1"/>
    <col min="6" max="6" width="50.83203125" style="1" customWidth="1"/>
    <col min="7" max="7" width="7.5" style="1" customWidth="1"/>
    <col min="8" max="8" width="14" style="1" customWidth="1"/>
    <col min="9" max="9" width="15.83203125" style="1" customWidth="1"/>
    <col min="10" max="10" width="22.33203125" style="1" customWidth="1"/>
    <col min="11" max="11" width="22.33203125" style="1" hidden="1" customWidth="1"/>
    <col min="12" max="12" width="9.33203125" style="1" customWidth="1"/>
    <col min="13" max="13" width="10.83203125" style="1" hidden="1" customWidth="1"/>
    <col min="14" max="14" width="9.33203125" style="1" hidden="1"/>
    <col min="15" max="20" width="14.1640625" style="1" hidden="1" customWidth="1"/>
    <col min="21" max="21" width="16.33203125" style="1" hidden="1" customWidth="1"/>
    <col min="22" max="22" width="12.33203125" style="1" customWidth="1"/>
    <col min="23" max="23" width="16.33203125" style="1" customWidth="1"/>
    <col min="24" max="24" width="12.33203125" style="1" customWidth="1"/>
    <col min="25" max="25" width="15" style="1" customWidth="1"/>
    <col min="26" max="26" width="11" style="1" customWidth="1"/>
    <col min="27" max="27" width="15" style="1" customWidth="1"/>
    <col min="28" max="28" width="16.33203125" style="1" customWidth="1"/>
    <col min="29" max="29" width="11" style="1" customWidth="1"/>
    <col min="30" max="30" width="15" style="1" customWidth="1"/>
    <col min="31" max="31" width="16.33203125" style="1" customWidth="1"/>
    <col min="44" max="65" width="9.33203125" style="1" hidden="1"/>
  </cols>
  <sheetData>
    <row r="2" spans="1:46" s="1" customFormat="1" ht="36.950000000000003" customHeight="1" x14ac:dyDescent="0.2">
      <c r="L2" s="180" t="s">
        <v>5</v>
      </c>
      <c r="M2" s="181"/>
      <c r="N2" s="181"/>
      <c r="O2" s="181"/>
      <c r="P2" s="181"/>
      <c r="Q2" s="181"/>
      <c r="R2" s="181"/>
      <c r="S2" s="181"/>
      <c r="T2" s="181"/>
      <c r="U2" s="181"/>
      <c r="V2" s="181"/>
      <c r="AT2" s="14" t="s">
        <v>86</v>
      </c>
    </row>
    <row r="3" spans="1:46" s="1" customFormat="1" ht="6.95" customHeight="1" x14ac:dyDescent="0.2">
      <c r="B3" s="15"/>
      <c r="C3" s="16"/>
      <c r="D3" s="16"/>
      <c r="E3" s="16"/>
      <c r="F3" s="16"/>
      <c r="G3" s="16"/>
      <c r="H3" s="16"/>
      <c r="I3" s="16"/>
      <c r="J3" s="16"/>
      <c r="K3" s="16"/>
      <c r="L3" s="17"/>
      <c r="AT3" s="14" t="s">
        <v>74</v>
      </c>
    </row>
    <row r="4" spans="1:46" s="1" customFormat="1" ht="24.95" customHeight="1" x14ac:dyDescent="0.2">
      <c r="B4" s="17"/>
      <c r="D4" s="18" t="s">
        <v>87</v>
      </c>
      <c r="L4" s="17"/>
      <c r="M4" s="93" t="s">
        <v>9</v>
      </c>
      <c r="AT4" s="14" t="s">
        <v>3</v>
      </c>
    </row>
    <row r="5" spans="1:46" s="1" customFormat="1" ht="6.95" customHeight="1" x14ac:dyDescent="0.2">
      <c r="B5" s="17"/>
      <c r="L5" s="17"/>
    </row>
    <row r="6" spans="1:46" s="1" customFormat="1" ht="12" customHeight="1" x14ac:dyDescent="0.2">
      <c r="B6" s="17"/>
      <c r="D6" s="24" t="s">
        <v>14</v>
      </c>
      <c r="L6" s="17"/>
    </row>
    <row r="7" spans="1:46" s="1" customFormat="1" ht="16.5" customHeight="1" x14ac:dyDescent="0.2">
      <c r="B7" s="17"/>
      <c r="E7" s="223" t="str">
        <f>'Rekapitulácia stavby'!K6</f>
        <v>Rekonštrukcia MŠ 29.augusta, Trebišov</v>
      </c>
      <c r="F7" s="224"/>
      <c r="G7" s="224"/>
      <c r="H7" s="224"/>
      <c r="L7" s="17"/>
    </row>
    <row r="8" spans="1:46" s="2" customFormat="1" ht="12" customHeight="1" x14ac:dyDescent="0.2">
      <c r="A8" s="29"/>
      <c r="B8" s="30"/>
      <c r="C8" s="29"/>
      <c r="D8" s="24" t="s">
        <v>88</v>
      </c>
      <c r="E8" s="29"/>
      <c r="F8" s="29"/>
      <c r="G8" s="29"/>
      <c r="H8" s="29"/>
      <c r="I8" s="29"/>
      <c r="J8" s="29"/>
      <c r="K8" s="29"/>
      <c r="L8" s="42"/>
      <c r="S8" s="29"/>
      <c r="T8" s="29"/>
      <c r="U8" s="29"/>
      <c r="V8" s="29"/>
      <c r="W8" s="29"/>
      <c r="X8" s="29"/>
      <c r="Y8" s="29"/>
      <c r="Z8" s="29"/>
      <c r="AA8" s="29"/>
      <c r="AB8" s="29"/>
      <c r="AC8" s="29"/>
      <c r="AD8" s="29"/>
      <c r="AE8" s="29"/>
    </row>
    <row r="9" spans="1:46" s="2" customFormat="1" ht="16.5" customHeight="1" x14ac:dyDescent="0.2">
      <c r="A9" s="29"/>
      <c r="B9" s="30"/>
      <c r="C9" s="29"/>
      <c r="D9" s="29"/>
      <c r="E9" s="192" t="s">
        <v>702</v>
      </c>
      <c r="F9" s="222"/>
      <c r="G9" s="222"/>
      <c r="H9" s="222"/>
      <c r="I9" s="29"/>
      <c r="J9" s="29"/>
      <c r="K9" s="29"/>
      <c r="L9" s="42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</row>
    <row r="10" spans="1:46" s="2" customFormat="1" x14ac:dyDescent="0.2">
      <c r="A10" s="29"/>
      <c r="B10" s="30"/>
      <c r="C10" s="29"/>
      <c r="D10" s="29"/>
      <c r="E10" s="29"/>
      <c r="F10" s="29"/>
      <c r="G10" s="29"/>
      <c r="H10" s="29"/>
      <c r="I10" s="29"/>
      <c r="J10" s="29"/>
      <c r="K10" s="29"/>
      <c r="L10" s="42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</row>
    <row r="11" spans="1:46" s="2" customFormat="1" ht="12" customHeight="1" x14ac:dyDescent="0.2">
      <c r="A11" s="29"/>
      <c r="B11" s="30"/>
      <c r="C11" s="29"/>
      <c r="D11" s="24" t="s">
        <v>16</v>
      </c>
      <c r="E11" s="29"/>
      <c r="F11" s="22" t="s">
        <v>1</v>
      </c>
      <c r="G11" s="29"/>
      <c r="H11" s="29"/>
      <c r="I11" s="24" t="s">
        <v>17</v>
      </c>
      <c r="J11" s="22" t="s">
        <v>1</v>
      </c>
      <c r="K11" s="29"/>
      <c r="L11" s="42"/>
      <c r="S11" s="29"/>
      <c r="T11" s="29"/>
      <c r="U11" s="29"/>
      <c r="V11" s="29"/>
      <c r="W11" s="29"/>
      <c r="X11" s="29"/>
      <c r="Y11" s="29"/>
      <c r="Z11" s="29"/>
      <c r="AA11" s="29"/>
      <c r="AB11" s="29"/>
      <c r="AC11" s="29"/>
      <c r="AD11" s="29"/>
      <c r="AE11" s="29"/>
    </row>
    <row r="12" spans="1:46" s="2" customFormat="1" ht="12" customHeight="1" x14ac:dyDescent="0.2">
      <c r="A12" s="29"/>
      <c r="B12" s="30"/>
      <c r="C12" s="29"/>
      <c r="D12" s="24" t="s">
        <v>18</v>
      </c>
      <c r="E12" s="29"/>
      <c r="F12" s="22" t="s">
        <v>19</v>
      </c>
      <c r="G12" s="29"/>
      <c r="H12" s="29"/>
      <c r="I12" s="24" t="s">
        <v>20</v>
      </c>
      <c r="J12" s="55" t="str">
        <f>'Rekapitulácia stavby'!AN8</f>
        <v>10. 6. 2022</v>
      </c>
      <c r="K12" s="29"/>
      <c r="L12" s="42"/>
      <c r="S12" s="29"/>
      <c r="T12" s="29"/>
      <c r="U12" s="29"/>
      <c r="V12" s="29"/>
      <c r="W12" s="29"/>
      <c r="X12" s="29"/>
      <c r="Y12" s="29"/>
      <c r="Z12" s="29"/>
      <c r="AA12" s="29"/>
      <c r="AB12" s="29"/>
      <c r="AC12" s="29"/>
      <c r="AD12" s="29"/>
      <c r="AE12" s="29"/>
    </row>
    <row r="13" spans="1:46" s="2" customFormat="1" ht="10.9" customHeight="1" x14ac:dyDescent="0.2">
      <c r="A13" s="29"/>
      <c r="B13" s="30"/>
      <c r="C13" s="29"/>
      <c r="D13" s="29"/>
      <c r="E13" s="29"/>
      <c r="F13" s="29"/>
      <c r="G13" s="29"/>
      <c r="H13" s="29"/>
      <c r="I13" s="29"/>
      <c r="J13" s="29"/>
      <c r="K13" s="29"/>
      <c r="L13" s="42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</row>
    <row r="14" spans="1:46" s="2" customFormat="1" ht="12" customHeight="1" x14ac:dyDescent="0.2">
      <c r="A14" s="29"/>
      <c r="B14" s="30"/>
      <c r="C14" s="29"/>
      <c r="D14" s="24" t="s">
        <v>22</v>
      </c>
      <c r="E14" s="29"/>
      <c r="F14" s="29"/>
      <c r="G14" s="29"/>
      <c r="H14" s="29"/>
      <c r="I14" s="24" t="s">
        <v>23</v>
      </c>
      <c r="J14" s="22" t="s">
        <v>1</v>
      </c>
      <c r="K14" s="29"/>
      <c r="L14" s="42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</row>
    <row r="15" spans="1:46" s="2" customFormat="1" ht="18" customHeight="1" x14ac:dyDescent="0.2">
      <c r="A15" s="29"/>
      <c r="B15" s="30"/>
      <c r="C15" s="29"/>
      <c r="D15" s="29"/>
      <c r="E15" s="22" t="s">
        <v>24</v>
      </c>
      <c r="F15" s="29"/>
      <c r="G15" s="29"/>
      <c r="H15" s="29"/>
      <c r="I15" s="24" t="s">
        <v>25</v>
      </c>
      <c r="J15" s="22" t="s">
        <v>1</v>
      </c>
      <c r="K15" s="29"/>
      <c r="L15" s="42"/>
      <c r="S15" s="29"/>
      <c r="T15" s="29"/>
      <c r="U15" s="29"/>
      <c r="V15" s="29"/>
      <c r="W15" s="29"/>
      <c r="X15" s="29"/>
      <c r="Y15" s="29"/>
      <c r="Z15" s="29"/>
      <c r="AA15" s="29"/>
      <c r="AB15" s="29"/>
      <c r="AC15" s="29"/>
      <c r="AD15" s="29"/>
      <c r="AE15" s="29"/>
    </row>
    <row r="16" spans="1:46" s="2" customFormat="1" ht="6.95" customHeight="1" x14ac:dyDescent="0.2">
      <c r="A16" s="29"/>
      <c r="B16" s="30"/>
      <c r="C16" s="29"/>
      <c r="D16" s="29"/>
      <c r="E16" s="29"/>
      <c r="F16" s="29"/>
      <c r="G16" s="29"/>
      <c r="H16" s="29"/>
      <c r="I16" s="29"/>
      <c r="J16" s="29"/>
      <c r="K16" s="29"/>
      <c r="L16" s="42"/>
      <c r="S16" s="29"/>
      <c r="T16" s="29"/>
      <c r="U16" s="29"/>
      <c r="V16" s="29"/>
      <c r="W16" s="29"/>
      <c r="X16" s="29"/>
      <c r="Y16" s="29"/>
      <c r="Z16" s="29"/>
      <c r="AA16" s="29"/>
      <c r="AB16" s="29"/>
      <c r="AC16" s="29"/>
      <c r="AD16" s="29"/>
      <c r="AE16" s="29"/>
    </row>
    <row r="17" spans="1:31" s="2" customFormat="1" ht="12" customHeight="1" x14ac:dyDescent="0.2">
      <c r="A17" s="29"/>
      <c r="B17" s="30"/>
      <c r="C17" s="29"/>
      <c r="D17" s="24" t="s">
        <v>26</v>
      </c>
      <c r="E17" s="29"/>
      <c r="F17" s="29"/>
      <c r="G17" s="29"/>
      <c r="H17" s="29"/>
      <c r="I17" s="24" t="s">
        <v>23</v>
      </c>
      <c r="J17" s="25" t="str">
        <f>'Rekapitulácia stavby'!AN13</f>
        <v>Vyplň údaj</v>
      </c>
      <c r="K17" s="29"/>
      <c r="L17" s="42"/>
      <c r="S17" s="29"/>
      <c r="T17" s="29"/>
      <c r="U17" s="29"/>
      <c r="V17" s="29"/>
      <c r="W17" s="29"/>
      <c r="X17" s="29"/>
      <c r="Y17" s="29"/>
      <c r="Z17" s="29"/>
      <c r="AA17" s="29"/>
      <c r="AB17" s="29"/>
      <c r="AC17" s="29"/>
      <c r="AD17" s="29"/>
      <c r="AE17" s="29"/>
    </row>
    <row r="18" spans="1:31" s="2" customFormat="1" ht="18" customHeight="1" x14ac:dyDescent="0.2">
      <c r="A18" s="29"/>
      <c r="B18" s="30"/>
      <c r="C18" s="29"/>
      <c r="D18" s="29"/>
      <c r="E18" s="226" t="str">
        <f>'Rekapitulácia stavby'!E14</f>
        <v>Vyplň údaj</v>
      </c>
      <c r="F18" s="214"/>
      <c r="G18" s="214"/>
      <c r="H18" s="214"/>
      <c r="I18" s="24" t="s">
        <v>25</v>
      </c>
      <c r="J18" s="25" t="str">
        <f>'Rekapitulácia stavby'!AN14</f>
        <v>Vyplň údaj</v>
      </c>
      <c r="K18" s="29"/>
      <c r="L18" s="42"/>
      <c r="S18" s="29"/>
      <c r="T18" s="29"/>
      <c r="U18" s="29"/>
      <c r="V18" s="29"/>
      <c r="W18" s="29"/>
      <c r="X18" s="29"/>
      <c r="Y18" s="29"/>
      <c r="Z18" s="29"/>
      <c r="AA18" s="29"/>
      <c r="AB18" s="29"/>
      <c r="AC18" s="29"/>
      <c r="AD18" s="29"/>
      <c r="AE18" s="29"/>
    </row>
    <row r="19" spans="1:31" s="2" customFormat="1" ht="6.95" customHeight="1" x14ac:dyDescent="0.2">
      <c r="A19" s="29"/>
      <c r="B19" s="30"/>
      <c r="C19" s="29"/>
      <c r="D19" s="29"/>
      <c r="E19" s="29"/>
      <c r="F19" s="29"/>
      <c r="G19" s="29"/>
      <c r="H19" s="29"/>
      <c r="I19" s="29"/>
      <c r="J19" s="29"/>
      <c r="K19" s="29"/>
      <c r="L19" s="42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</row>
    <row r="20" spans="1:31" s="2" customFormat="1" ht="12" customHeight="1" x14ac:dyDescent="0.2">
      <c r="A20" s="29"/>
      <c r="B20" s="30"/>
      <c r="C20" s="29"/>
      <c r="D20" s="24" t="s">
        <v>28</v>
      </c>
      <c r="E20" s="29"/>
      <c r="F20" s="29"/>
      <c r="G20" s="29"/>
      <c r="H20" s="29"/>
      <c r="I20" s="24" t="s">
        <v>23</v>
      </c>
      <c r="J20" s="22" t="str">
        <f>IF('Rekapitulácia stavby'!AN16="","",'Rekapitulácia stavby'!AN16)</f>
        <v/>
      </c>
      <c r="K20" s="29"/>
      <c r="L20" s="42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</row>
    <row r="21" spans="1:31" s="2" customFormat="1" ht="18" customHeight="1" x14ac:dyDescent="0.2">
      <c r="A21" s="29"/>
      <c r="B21" s="30"/>
      <c r="C21" s="29"/>
      <c r="D21" s="29"/>
      <c r="E21" s="22" t="str">
        <f>IF('Rekapitulácia stavby'!E17="","",'Rekapitulácia stavby'!E17)</f>
        <v xml:space="preserve"> </v>
      </c>
      <c r="F21" s="29"/>
      <c r="G21" s="29"/>
      <c r="H21" s="29"/>
      <c r="I21" s="24" t="s">
        <v>25</v>
      </c>
      <c r="J21" s="22" t="str">
        <f>IF('Rekapitulácia stavby'!AN17="","",'Rekapitulácia stavby'!AN17)</f>
        <v/>
      </c>
      <c r="K21" s="29"/>
      <c r="L21" s="42"/>
      <c r="S21" s="29"/>
      <c r="T21" s="29"/>
      <c r="U21" s="29"/>
      <c r="V21" s="29"/>
      <c r="W21" s="29"/>
      <c r="X21" s="29"/>
      <c r="Y21" s="29"/>
      <c r="Z21" s="29"/>
      <c r="AA21" s="29"/>
      <c r="AB21" s="29"/>
      <c r="AC21" s="29"/>
      <c r="AD21" s="29"/>
      <c r="AE21" s="29"/>
    </row>
    <row r="22" spans="1:31" s="2" customFormat="1" ht="6.95" customHeight="1" x14ac:dyDescent="0.2">
      <c r="A22" s="29"/>
      <c r="B22" s="30"/>
      <c r="C22" s="29"/>
      <c r="D22" s="29"/>
      <c r="E22" s="29"/>
      <c r="F22" s="29"/>
      <c r="G22" s="29"/>
      <c r="H22" s="29"/>
      <c r="I22" s="29"/>
      <c r="J22" s="29"/>
      <c r="K22" s="29"/>
      <c r="L22" s="42"/>
      <c r="S22" s="29"/>
      <c r="T22" s="29"/>
      <c r="U22" s="29"/>
      <c r="V22" s="29"/>
      <c r="W22" s="29"/>
      <c r="X22" s="29"/>
      <c r="Y22" s="29"/>
      <c r="Z22" s="29"/>
      <c r="AA22" s="29"/>
      <c r="AB22" s="29"/>
      <c r="AC22" s="29"/>
      <c r="AD22" s="29"/>
      <c r="AE22" s="29"/>
    </row>
    <row r="23" spans="1:31" s="2" customFormat="1" ht="12" customHeight="1" x14ac:dyDescent="0.2">
      <c r="A23" s="29"/>
      <c r="B23" s="30"/>
      <c r="C23" s="29"/>
      <c r="D23" s="24" t="s">
        <v>32</v>
      </c>
      <c r="E23" s="29"/>
      <c r="F23" s="29"/>
      <c r="G23" s="29"/>
      <c r="H23" s="29"/>
      <c r="I23" s="24" t="s">
        <v>23</v>
      </c>
      <c r="J23" s="22" t="str">
        <f>IF('Rekapitulácia stavby'!AN19="","",'Rekapitulácia stavby'!AN19)</f>
        <v/>
      </c>
      <c r="K23" s="29"/>
      <c r="L23" s="42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</row>
    <row r="24" spans="1:31" s="2" customFormat="1" ht="18" customHeight="1" x14ac:dyDescent="0.2">
      <c r="A24" s="29"/>
      <c r="B24" s="30"/>
      <c r="C24" s="29"/>
      <c r="D24" s="29"/>
      <c r="E24" s="22" t="str">
        <f>IF('Rekapitulácia stavby'!E20="","",'Rekapitulácia stavby'!E20)</f>
        <v xml:space="preserve"> </v>
      </c>
      <c r="F24" s="29"/>
      <c r="G24" s="29"/>
      <c r="H24" s="29"/>
      <c r="I24" s="24" t="s">
        <v>25</v>
      </c>
      <c r="J24" s="22" t="str">
        <f>IF('Rekapitulácia stavby'!AN20="","",'Rekapitulácia stavby'!AN20)</f>
        <v/>
      </c>
      <c r="K24" s="29"/>
      <c r="L24" s="42"/>
      <c r="S24" s="29"/>
      <c r="T24" s="29"/>
      <c r="U24" s="29"/>
      <c r="V24" s="29"/>
      <c r="W24" s="29"/>
      <c r="X24" s="29"/>
      <c r="Y24" s="29"/>
      <c r="Z24" s="29"/>
      <c r="AA24" s="29"/>
      <c r="AB24" s="29"/>
      <c r="AC24" s="29"/>
      <c r="AD24" s="29"/>
      <c r="AE24" s="29"/>
    </row>
    <row r="25" spans="1:31" s="2" customFormat="1" ht="6.95" customHeight="1" x14ac:dyDescent="0.2">
      <c r="A25" s="29"/>
      <c r="B25" s="30"/>
      <c r="C25" s="29"/>
      <c r="D25" s="29"/>
      <c r="E25" s="29"/>
      <c r="F25" s="29"/>
      <c r="G25" s="29"/>
      <c r="H25" s="29"/>
      <c r="I25" s="29"/>
      <c r="J25" s="29"/>
      <c r="K25" s="29"/>
      <c r="L25" s="42"/>
      <c r="S25" s="29"/>
      <c r="T25" s="29"/>
      <c r="U25" s="29"/>
      <c r="V25" s="29"/>
      <c r="W25" s="29"/>
      <c r="X25" s="29"/>
      <c r="Y25" s="29"/>
      <c r="Z25" s="29"/>
      <c r="AA25" s="29"/>
      <c r="AB25" s="29"/>
      <c r="AC25" s="29"/>
      <c r="AD25" s="29"/>
      <c r="AE25" s="29"/>
    </row>
    <row r="26" spans="1:31" s="2" customFormat="1" ht="12" customHeight="1" x14ac:dyDescent="0.2">
      <c r="A26" s="29"/>
      <c r="B26" s="30"/>
      <c r="C26" s="29"/>
      <c r="D26" s="24" t="s">
        <v>33</v>
      </c>
      <c r="E26" s="29"/>
      <c r="F26" s="29"/>
      <c r="G26" s="29"/>
      <c r="H26" s="29"/>
      <c r="I26" s="29"/>
      <c r="J26" s="29"/>
      <c r="K26" s="29"/>
      <c r="L26" s="42"/>
      <c r="S26" s="29"/>
      <c r="T26" s="29"/>
      <c r="U26" s="29"/>
      <c r="V26" s="29"/>
      <c r="W26" s="29"/>
      <c r="X26" s="29"/>
      <c r="Y26" s="29"/>
      <c r="Z26" s="29"/>
      <c r="AA26" s="29"/>
      <c r="AB26" s="29"/>
      <c r="AC26" s="29"/>
      <c r="AD26" s="29"/>
      <c r="AE26" s="29"/>
    </row>
    <row r="27" spans="1:31" s="8" customFormat="1" ht="16.5" customHeight="1" x14ac:dyDescent="0.2">
      <c r="A27" s="94"/>
      <c r="B27" s="95"/>
      <c r="C27" s="94"/>
      <c r="D27" s="94"/>
      <c r="E27" s="218" t="s">
        <v>1</v>
      </c>
      <c r="F27" s="218"/>
      <c r="G27" s="218"/>
      <c r="H27" s="218"/>
      <c r="I27" s="94"/>
      <c r="J27" s="94"/>
      <c r="K27" s="94"/>
      <c r="L27" s="96"/>
      <c r="S27" s="94"/>
      <c r="T27" s="94"/>
      <c r="U27" s="94"/>
      <c r="V27" s="94"/>
      <c r="W27" s="94"/>
      <c r="X27" s="94"/>
      <c r="Y27" s="94"/>
      <c r="Z27" s="94"/>
      <c r="AA27" s="94"/>
      <c r="AB27" s="94"/>
      <c r="AC27" s="94"/>
      <c r="AD27" s="94"/>
      <c r="AE27" s="94"/>
    </row>
    <row r="28" spans="1:31" s="2" customFormat="1" ht="6.95" customHeight="1" x14ac:dyDescent="0.2">
      <c r="A28" s="29"/>
      <c r="B28" s="30"/>
      <c r="C28" s="29"/>
      <c r="D28" s="29"/>
      <c r="E28" s="29"/>
      <c r="F28" s="29"/>
      <c r="G28" s="29"/>
      <c r="H28" s="29"/>
      <c r="I28" s="29"/>
      <c r="J28" s="29"/>
      <c r="K28" s="29"/>
      <c r="L28" s="42"/>
      <c r="S28" s="29"/>
      <c r="T28" s="29"/>
      <c r="U28" s="29"/>
      <c r="V28" s="29"/>
      <c r="W28" s="29"/>
      <c r="X28" s="29"/>
      <c r="Y28" s="29"/>
      <c r="Z28" s="29"/>
      <c r="AA28" s="29"/>
      <c r="AB28" s="29"/>
      <c r="AC28" s="29"/>
      <c r="AD28" s="29"/>
      <c r="AE28" s="29"/>
    </row>
    <row r="29" spans="1:31" s="2" customFormat="1" ht="6.95" customHeight="1" x14ac:dyDescent="0.2">
      <c r="A29" s="29"/>
      <c r="B29" s="30"/>
      <c r="C29" s="29"/>
      <c r="D29" s="66"/>
      <c r="E29" s="66"/>
      <c r="F29" s="66"/>
      <c r="G29" s="66"/>
      <c r="H29" s="66"/>
      <c r="I29" s="66"/>
      <c r="J29" s="66"/>
      <c r="K29" s="66"/>
      <c r="L29" s="42"/>
      <c r="S29" s="29"/>
      <c r="T29" s="29"/>
      <c r="U29" s="29"/>
      <c r="V29" s="29"/>
      <c r="W29" s="29"/>
      <c r="X29" s="29"/>
      <c r="Y29" s="29"/>
      <c r="Z29" s="29"/>
      <c r="AA29" s="29"/>
      <c r="AB29" s="29"/>
      <c r="AC29" s="29"/>
      <c r="AD29" s="29"/>
      <c r="AE29" s="29"/>
    </row>
    <row r="30" spans="1:31" s="2" customFormat="1" ht="25.35" customHeight="1" x14ac:dyDescent="0.2">
      <c r="A30" s="29"/>
      <c r="B30" s="30"/>
      <c r="C30" s="29"/>
      <c r="D30" s="97" t="s">
        <v>34</v>
      </c>
      <c r="E30" s="29"/>
      <c r="F30" s="29"/>
      <c r="G30" s="29"/>
      <c r="H30" s="29"/>
      <c r="I30" s="29"/>
      <c r="J30" s="71">
        <f>ROUND(J118, 2)</f>
        <v>0</v>
      </c>
      <c r="K30" s="29"/>
      <c r="L30" s="42"/>
      <c r="S30" s="29"/>
      <c r="T30" s="29"/>
      <c r="U30" s="29"/>
      <c r="V30" s="29"/>
      <c r="W30" s="29"/>
      <c r="X30" s="29"/>
      <c r="Y30" s="29"/>
      <c r="Z30" s="29"/>
      <c r="AA30" s="29"/>
      <c r="AB30" s="29"/>
      <c r="AC30" s="29"/>
      <c r="AD30" s="29"/>
      <c r="AE30" s="29"/>
    </row>
    <row r="31" spans="1:31" s="2" customFormat="1" ht="6.95" customHeight="1" x14ac:dyDescent="0.2">
      <c r="A31" s="29"/>
      <c r="B31" s="30"/>
      <c r="C31" s="29"/>
      <c r="D31" s="66"/>
      <c r="E31" s="66"/>
      <c r="F31" s="66"/>
      <c r="G31" s="66"/>
      <c r="H31" s="66"/>
      <c r="I31" s="66"/>
      <c r="J31" s="66"/>
      <c r="K31" s="66"/>
      <c r="L31" s="42"/>
      <c r="S31" s="29"/>
      <c r="T31" s="29"/>
      <c r="U31" s="29"/>
      <c r="V31" s="29"/>
      <c r="W31" s="29"/>
      <c r="X31" s="29"/>
      <c r="Y31" s="29"/>
      <c r="Z31" s="29"/>
      <c r="AA31" s="29"/>
      <c r="AB31" s="29"/>
      <c r="AC31" s="29"/>
      <c r="AD31" s="29"/>
      <c r="AE31" s="29"/>
    </row>
    <row r="32" spans="1:31" s="2" customFormat="1" ht="14.45" customHeight="1" x14ac:dyDescent="0.2">
      <c r="A32" s="29"/>
      <c r="B32" s="30"/>
      <c r="C32" s="29"/>
      <c r="D32" s="29"/>
      <c r="E32" s="29"/>
      <c r="F32" s="33" t="s">
        <v>36</v>
      </c>
      <c r="G32" s="29"/>
      <c r="H32" s="29"/>
      <c r="I32" s="33" t="s">
        <v>35</v>
      </c>
      <c r="J32" s="33" t="s">
        <v>37</v>
      </c>
      <c r="K32" s="29"/>
      <c r="L32" s="42"/>
      <c r="S32" s="29"/>
      <c r="T32" s="29"/>
      <c r="U32" s="29"/>
      <c r="V32" s="29"/>
      <c r="W32" s="29"/>
      <c r="X32" s="29"/>
      <c r="Y32" s="29"/>
      <c r="Z32" s="29"/>
      <c r="AA32" s="29"/>
      <c r="AB32" s="29"/>
      <c r="AC32" s="29"/>
      <c r="AD32" s="29"/>
      <c r="AE32" s="29"/>
    </row>
    <row r="33" spans="1:31" s="2" customFormat="1" ht="14.45" customHeight="1" x14ac:dyDescent="0.2">
      <c r="A33" s="29"/>
      <c r="B33" s="30"/>
      <c r="C33" s="29"/>
      <c r="D33" s="98" t="s">
        <v>38</v>
      </c>
      <c r="E33" s="35" t="s">
        <v>39</v>
      </c>
      <c r="F33" s="99">
        <f>ROUND((SUM(BE118:BE126)),  2)</f>
        <v>0</v>
      </c>
      <c r="G33" s="100"/>
      <c r="H33" s="100"/>
      <c r="I33" s="101">
        <v>0.2</v>
      </c>
      <c r="J33" s="99">
        <f>ROUND(((SUM(BE118:BE126))*I33),  2)</f>
        <v>0</v>
      </c>
      <c r="K33" s="29"/>
      <c r="L33" s="42"/>
      <c r="S33" s="29"/>
      <c r="T33" s="29"/>
      <c r="U33" s="29"/>
      <c r="V33" s="29"/>
      <c r="W33" s="29"/>
      <c r="X33" s="29"/>
      <c r="Y33" s="29"/>
      <c r="Z33" s="29"/>
      <c r="AA33" s="29"/>
      <c r="AB33" s="29"/>
      <c r="AC33" s="29"/>
      <c r="AD33" s="29"/>
      <c r="AE33" s="29"/>
    </row>
    <row r="34" spans="1:31" s="2" customFormat="1" ht="14.45" customHeight="1" x14ac:dyDescent="0.2">
      <c r="A34" s="29"/>
      <c r="B34" s="30"/>
      <c r="C34" s="29"/>
      <c r="D34" s="29"/>
      <c r="E34" s="35" t="s">
        <v>40</v>
      </c>
      <c r="F34" s="99">
        <f>ROUND((SUM(BF118:BF126)),  2)</f>
        <v>0</v>
      </c>
      <c r="G34" s="100"/>
      <c r="H34" s="100"/>
      <c r="I34" s="101">
        <v>0.2</v>
      </c>
      <c r="J34" s="99">
        <f>ROUND(((SUM(BF118:BF126))*I34),  2)</f>
        <v>0</v>
      </c>
      <c r="K34" s="29"/>
      <c r="L34" s="42"/>
      <c r="S34" s="29"/>
      <c r="T34" s="29"/>
      <c r="U34" s="29"/>
      <c r="V34" s="29"/>
      <c r="W34" s="29"/>
      <c r="X34" s="29"/>
      <c r="Y34" s="29"/>
      <c r="Z34" s="29"/>
      <c r="AA34" s="29"/>
      <c r="AB34" s="29"/>
      <c r="AC34" s="29"/>
      <c r="AD34" s="29"/>
      <c r="AE34" s="29"/>
    </row>
    <row r="35" spans="1:31" s="2" customFormat="1" ht="14.45" hidden="1" customHeight="1" x14ac:dyDescent="0.2">
      <c r="A35" s="29"/>
      <c r="B35" s="30"/>
      <c r="C35" s="29"/>
      <c r="D35" s="29"/>
      <c r="E35" s="24" t="s">
        <v>41</v>
      </c>
      <c r="F35" s="102">
        <f>ROUND((SUM(BG118:BG126)),  2)</f>
        <v>0</v>
      </c>
      <c r="G35" s="29"/>
      <c r="H35" s="29"/>
      <c r="I35" s="103">
        <v>0.2</v>
      </c>
      <c r="J35" s="102">
        <f>0</f>
        <v>0</v>
      </c>
      <c r="K35" s="29"/>
      <c r="L35" s="42"/>
      <c r="S35" s="29"/>
      <c r="T35" s="29"/>
      <c r="U35" s="29"/>
      <c r="V35" s="29"/>
      <c r="W35" s="29"/>
      <c r="X35" s="29"/>
      <c r="Y35" s="29"/>
      <c r="Z35" s="29"/>
      <c r="AA35" s="29"/>
      <c r="AB35" s="29"/>
      <c r="AC35" s="29"/>
      <c r="AD35" s="29"/>
      <c r="AE35" s="29"/>
    </row>
    <row r="36" spans="1:31" s="2" customFormat="1" ht="14.45" hidden="1" customHeight="1" x14ac:dyDescent="0.2">
      <c r="A36" s="29"/>
      <c r="B36" s="30"/>
      <c r="C36" s="29"/>
      <c r="D36" s="29"/>
      <c r="E36" s="24" t="s">
        <v>42</v>
      </c>
      <c r="F36" s="102">
        <f>ROUND((SUM(BH118:BH126)),  2)</f>
        <v>0</v>
      </c>
      <c r="G36" s="29"/>
      <c r="H36" s="29"/>
      <c r="I36" s="103">
        <v>0.2</v>
      </c>
      <c r="J36" s="102">
        <f>0</f>
        <v>0</v>
      </c>
      <c r="K36" s="29"/>
      <c r="L36" s="42"/>
      <c r="S36" s="29"/>
      <c r="T36" s="29"/>
      <c r="U36" s="29"/>
      <c r="V36" s="29"/>
      <c r="W36" s="29"/>
      <c r="X36" s="29"/>
      <c r="Y36" s="29"/>
      <c r="Z36" s="29"/>
      <c r="AA36" s="29"/>
      <c r="AB36" s="29"/>
      <c r="AC36" s="29"/>
      <c r="AD36" s="29"/>
      <c r="AE36" s="29"/>
    </row>
    <row r="37" spans="1:31" s="2" customFormat="1" ht="14.45" hidden="1" customHeight="1" x14ac:dyDescent="0.2">
      <c r="A37" s="29"/>
      <c r="B37" s="30"/>
      <c r="C37" s="29"/>
      <c r="D37" s="29"/>
      <c r="E37" s="35" t="s">
        <v>43</v>
      </c>
      <c r="F37" s="99">
        <f>ROUND((SUM(BI118:BI126)),  2)</f>
        <v>0</v>
      </c>
      <c r="G37" s="100"/>
      <c r="H37" s="100"/>
      <c r="I37" s="101">
        <v>0</v>
      </c>
      <c r="J37" s="99">
        <f>0</f>
        <v>0</v>
      </c>
      <c r="K37" s="29"/>
      <c r="L37" s="42"/>
      <c r="S37" s="29"/>
      <c r="T37" s="29"/>
      <c r="U37" s="29"/>
      <c r="V37" s="29"/>
      <c r="W37" s="29"/>
      <c r="X37" s="29"/>
      <c r="Y37" s="29"/>
      <c r="Z37" s="29"/>
      <c r="AA37" s="29"/>
      <c r="AB37" s="29"/>
      <c r="AC37" s="29"/>
      <c r="AD37" s="29"/>
      <c r="AE37" s="29"/>
    </row>
    <row r="38" spans="1:31" s="2" customFormat="1" ht="6.95" customHeight="1" x14ac:dyDescent="0.2">
      <c r="A38" s="29"/>
      <c r="B38" s="30"/>
      <c r="C38" s="29"/>
      <c r="D38" s="29"/>
      <c r="E38" s="29"/>
      <c r="F38" s="29"/>
      <c r="G38" s="29"/>
      <c r="H38" s="29"/>
      <c r="I38" s="29"/>
      <c r="J38" s="29"/>
      <c r="K38" s="29"/>
      <c r="L38" s="42"/>
      <c r="S38" s="29"/>
      <c r="T38" s="29"/>
      <c r="U38" s="29"/>
      <c r="V38" s="29"/>
      <c r="W38" s="29"/>
      <c r="X38" s="29"/>
      <c r="Y38" s="29"/>
      <c r="Z38" s="29"/>
      <c r="AA38" s="29"/>
      <c r="AB38" s="29"/>
      <c r="AC38" s="29"/>
      <c r="AD38" s="29"/>
      <c r="AE38" s="29"/>
    </row>
    <row r="39" spans="1:31" s="2" customFormat="1" ht="25.35" customHeight="1" x14ac:dyDescent="0.2">
      <c r="A39" s="29"/>
      <c r="B39" s="30"/>
      <c r="C39" s="104"/>
      <c r="D39" s="105" t="s">
        <v>44</v>
      </c>
      <c r="E39" s="60"/>
      <c r="F39" s="60"/>
      <c r="G39" s="106" t="s">
        <v>45</v>
      </c>
      <c r="H39" s="107" t="s">
        <v>46</v>
      </c>
      <c r="I39" s="60"/>
      <c r="J39" s="108">
        <f>SUM(J30:J37)</f>
        <v>0</v>
      </c>
      <c r="K39" s="109"/>
      <c r="L39" s="42"/>
      <c r="S39" s="29"/>
      <c r="T39" s="29"/>
      <c r="U39" s="29"/>
      <c r="V39" s="29"/>
      <c r="W39" s="29"/>
      <c r="X39" s="29"/>
      <c r="Y39" s="29"/>
      <c r="Z39" s="29"/>
      <c r="AA39" s="29"/>
      <c r="AB39" s="29"/>
      <c r="AC39" s="29"/>
      <c r="AD39" s="29"/>
      <c r="AE39" s="29"/>
    </row>
    <row r="40" spans="1:31" s="2" customFormat="1" ht="14.45" customHeight="1" x14ac:dyDescent="0.2">
      <c r="A40" s="29"/>
      <c r="B40" s="30"/>
      <c r="C40" s="29"/>
      <c r="D40" s="29"/>
      <c r="E40" s="29"/>
      <c r="F40" s="29"/>
      <c r="G40" s="29"/>
      <c r="H40" s="29"/>
      <c r="I40" s="29"/>
      <c r="J40" s="29"/>
      <c r="K40" s="29"/>
      <c r="L40" s="42"/>
      <c r="S40" s="29"/>
      <c r="T40" s="29"/>
      <c r="U40" s="29"/>
      <c r="V40" s="29"/>
      <c r="W40" s="29"/>
      <c r="X40" s="29"/>
      <c r="Y40" s="29"/>
      <c r="Z40" s="29"/>
      <c r="AA40" s="29"/>
      <c r="AB40" s="29"/>
      <c r="AC40" s="29"/>
      <c r="AD40" s="29"/>
      <c r="AE40" s="29"/>
    </row>
    <row r="41" spans="1:31" s="1" customFormat="1" ht="14.45" customHeight="1" x14ac:dyDescent="0.2">
      <c r="B41" s="17"/>
      <c r="L41" s="17"/>
    </row>
    <row r="42" spans="1:31" s="1" customFormat="1" ht="14.45" customHeight="1" x14ac:dyDescent="0.2">
      <c r="B42" s="17"/>
      <c r="L42" s="17"/>
    </row>
    <row r="43" spans="1:31" s="1" customFormat="1" ht="14.45" customHeight="1" x14ac:dyDescent="0.2">
      <c r="B43" s="17"/>
      <c r="L43" s="17"/>
    </row>
    <row r="44" spans="1:31" s="1" customFormat="1" ht="14.45" customHeight="1" x14ac:dyDescent="0.2">
      <c r="B44" s="17"/>
      <c r="L44" s="17"/>
    </row>
    <row r="45" spans="1:31" s="1" customFormat="1" ht="14.45" customHeight="1" x14ac:dyDescent="0.2">
      <c r="B45" s="17"/>
      <c r="L45" s="17"/>
    </row>
    <row r="46" spans="1:31" s="1" customFormat="1" ht="14.45" customHeight="1" x14ac:dyDescent="0.2">
      <c r="B46" s="17"/>
      <c r="L46" s="17"/>
    </row>
    <row r="47" spans="1:31" s="1" customFormat="1" ht="14.45" customHeight="1" x14ac:dyDescent="0.2">
      <c r="B47" s="17"/>
      <c r="L47" s="17"/>
    </row>
    <row r="48" spans="1:31" s="1" customFormat="1" ht="14.45" customHeight="1" x14ac:dyDescent="0.2">
      <c r="B48" s="17"/>
      <c r="L48" s="17"/>
    </row>
    <row r="49" spans="1:31" s="1" customFormat="1" ht="14.45" customHeight="1" x14ac:dyDescent="0.2">
      <c r="B49" s="17"/>
      <c r="L49" s="17"/>
    </row>
    <row r="50" spans="1:31" s="2" customFormat="1" ht="14.45" customHeight="1" x14ac:dyDescent="0.2">
      <c r="B50" s="42"/>
      <c r="D50" s="43" t="s">
        <v>47</v>
      </c>
      <c r="E50" s="44"/>
      <c r="F50" s="44"/>
      <c r="G50" s="43" t="s">
        <v>48</v>
      </c>
      <c r="H50" s="44"/>
      <c r="I50" s="44"/>
      <c r="J50" s="44"/>
      <c r="K50" s="44"/>
      <c r="L50" s="42"/>
    </row>
    <row r="51" spans="1:31" x14ac:dyDescent="0.2">
      <c r="B51" s="17"/>
      <c r="L51" s="17"/>
    </row>
    <row r="52" spans="1:31" x14ac:dyDescent="0.2">
      <c r="B52" s="17"/>
      <c r="L52" s="17"/>
    </row>
    <row r="53" spans="1:31" x14ac:dyDescent="0.2">
      <c r="B53" s="17"/>
      <c r="L53" s="17"/>
    </row>
    <row r="54" spans="1:31" x14ac:dyDescent="0.2">
      <c r="B54" s="17"/>
      <c r="L54" s="17"/>
    </row>
    <row r="55" spans="1:31" x14ac:dyDescent="0.2">
      <c r="B55" s="17"/>
      <c r="L55" s="17"/>
    </row>
    <row r="56" spans="1:31" x14ac:dyDescent="0.2">
      <c r="B56" s="17"/>
      <c r="L56" s="17"/>
    </row>
    <row r="57" spans="1:31" x14ac:dyDescent="0.2">
      <c r="B57" s="17"/>
      <c r="L57" s="17"/>
    </row>
    <row r="58" spans="1:31" x14ac:dyDescent="0.2">
      <c r="B58" s="17"/>
      <c r="L58" s="17"/>
    </row>
    <row r="59" spans="1:31" x14ac:dyDescent="0.2">
      <c r="B59" s="17"/>
      <c r="L59" s="17"/>
    </row>
    <row r="60" spans="1:31" x14ac:dyDescent="0.2">
      <c r="B60" s="17"/>
      <c r="L60" s="17"/>
    </row>
    <row r="61" spans="1:31" s="2" customFormat="1" ht="12.75" x14ac:dyDescent="0.2">
      <c r="A61" s="29"/>
      <c r="B61" s="30"/>
      <c r="C61" s="29"/>
      <c r="D61" s="45" t="s">
        <v>49</v>
      </c>
      <c r="E61" s="32"/>
      <c r="F61" s="110" t="s">
        <v>50</v>
      </c>
      <c r="G61" s="45" t="s">
        <v>49</v>
      </c>
      <c r="H61" s="32"/>
      <c r="I61" s="32"/>
      <c r="J61" s="111" t="s">
        <v>50</v>
      </c>
      <c r="K61" s="32"/>
      <c r="L61" s="42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</row>
    <row r="62" spans="1:31" x14ac:dyDescent="0.2">
      <c r="B62" s="17"/>
      <c r="L62" s="17"/>
    </row>
    <row r="63" spans="1:31" x14ac:dyDescent="0.2">
      <c r="B63" s="17"/>
      <c r="L63" s="17"/>
    </row>
    <row r="64" spans="1:31" x14ac:dyDescent="0.2">
      <c r="B64" s="17"/>
      <c r="L64" s="17"/>
    </row>
    <row r="65" spans="1:31" s="2" customFormat="1" ht="12.75" x14ac:dyDescent="0.2">
      <c r="A65" s="29"/>
      <c r="B65" s="30"/>
      <c r="C65" s="29"/>
      <c r="D65" s="43" t="s">
        <v>51</v>
      </c>
      <c r="E65" s="46"/>
      <c r="F65" s="46"/>
      <c r="G65" s="43" t="s">
        <v>52</v>
      </c>
      <c r="H65" s="46"/>
      <c r="I65" s="46"/>
      <c r="J65" s="46"/>
      <c r="K65" s="46"/>
      <c r="L65" s="42"/>
      <c r="S65" s="29"/>
      <c r="T65" s="29"/>
      <c r="U65" s="29"/>
      <c r="V65" s="29"/>
      <c r="W65" s="29"/>
      <c r="X65" s="29"/>
      <c r="Y65" s="29"/>
      <c r="Z65" s="29"/>
      <c r="AA65" s="29"/>
      <c r="AB65" s="29"/>
      <c r="AC65" s="29"/>
      <c r="AD65" s="29"/>
      <c r="AE65" s="29"/>
    </row>
    <row r="66" spans="1:31" x14ac:dyDescent="0.2">
      <c r="B66" s="17"/>
      <c r="L66" s="17"/>
    </row>
    <row r="67" spans="1:31" x14ac:dyDescent="0.2">
      <c r="B67" s="17"/>
      <c r="L67" s="17"/>
    </row>
    <row r="68" spans="1:31" x14ac:dyDescent="0.2">
      <c r="B68" s="17"/>
      <c r="L68" s="17"/>
    </row>
    <row r="69" spans="1:31" x14ac:dyDescent="0.2">
      <c r="B69" s="17"/>
      <c r="L69" s="17"/>
    </row>
    <row r="70" spans="1:31" x14ac:dyDescent="0.2">
      <c r="B70" s="17"/>
      <c r="L70" s="17"/>
    </row>
    <row r="71" spans="1:31" x14ac:dyDescent="0.2">
      <c r="B71" s="17"/>
      <c r="L71" s="17"/>
    </row>
    <row r="72" spans="1:31" x14ac:dyDescent="0.2">
      <c r="B72" s="17"/>
      <c r="L72" s="17"/>
    </row>
    <row r="73" spans="1:31" x14ac:dyDescent="0.2">
      <c r="B73" s="17"/>
      <c r="L73" s="17"/>
    </row>
    <row r="74" spans="1:31" x14ac:dyDescent="0.2">
      <c r="B74" s="17"/>
      <c r="L74" s="17"/>
    </row>
    <row r="75" spans="1:31" x14ac:dyDescent="0.2">
      <c r="B75" s="17"/>
      <c r="L75" s="17"/>
    </row>
    <row r="76" spans="1:31" s="2" customFormat="1" ht="12.75" x14ac:dyDescent="0.2">
      <c r="A76" s="29"/>
      <c r="B76" s="30"/>
      <c r="C76" s="29"/>
      <c r="D76" s="45" t="s">
        <v>49</v>
      </c>
      <c r="E76" s="32"/>
      <c r="F76" s="110" t="s">
        <v>50</v>
      </c>
      <c r="G76" s="45" t="s">
        <v>49</v>
      </c>
      <c r="H76" s="32"/>
      <c r="I76" s="32"/>
      <c r="J76" s="111" t="s">
        <v>50</v>
      </c>
      <c r="K76" s="32"/>
      <c r="L76" s="42"/>
      <c r="S76" s="29"/>
      <c r="T76" s="29"/>
      <c r="U76" s="29"/>
      <c r="V76" s="29"/>
      <c r="W76" s="29"/>
      <c r="X76" s="29"/>
      <c r="Y76" s="29"/>
      <c r="Z76" s="29"/>
      <c r="AA76" s="29"/>
      <c r="AB76" s="29"/>
      <c r="AC76" s="29"/>
      <c r="AD76" s="29"/>
      <c r="AE76" s="29"/>
    </row>
    <row r="77" spans="1:31" s="2" customFormat="1" ht="14.45" customHeight="1" x14ac:dyDescent="0.2">
      <c r="A77" s="29"/>
      <c r="B77" s="47"/>
      <c r="C77" s="48"/>
      <c r="D77" s="48"/>
      <c r="E77" s="48"/>
      <c r="F77" s="48"/>
      <c r="G77" s="48"/>
      <c r="H77" s="48"/>
      <c r="I77" s="48"/>
      <c r="J77" s="48"/>
      <c r="K77" s="48"/>
      <c r="L77" s="42"/>
      <c r="S77" s="29"/>
      <c r="T77" s="29"/>
      <c r="U77" s="29"/>
      <c r="V77" s="29"/>
      <c r="W77" s="29"/>
      <c r="X77" s="29"/>
      <c r="Y77" s="29"/>
      <c r="Z77" s="29"/>
      <c r="AA77" s="29"/>
      <c r="AB77" s="29"/>
      <c r="AC77" s="29"/>
      <c r="AD77" s="29"/>
      <c r="AE77" s="29"/>
    </row>
    <row r="81" spans="1:47" s="2" customFormat="1" ht="6.95" customHeight="1" x14ac:dyDescent="0.2">
      <c r="A81" s="29"/>
      <c r="B81" s="49"/>
      <c r="C81" s="50"/>
      <c r="D81" s="50"/>
      <c r="E81" s="50"/>
      <c r="F81" s="50"/>
      <c r="G81" s="50"/>
      <c r="H81" s="50"/>
      <c r="I81" s="50"/>
      <c r="J81" s="50"/>
      <c r="K81" s="50"/>
      <c r="L81" s="42"/>
      <c r="S81" s="29"/>
      <c r="T81" s="29"/>
      <c r="U81" s="29"/>
      <c r="V81" s="29"/>
      <c r="W81" s="29"/>
      <c r="X81" s="29"/>
      <c r="Y81" s="29"/>
      <c r="Z81" s="29"/>
      <c r="AA81" s="29"/>
      <c r="AB81" s="29"/>
      <c r="AC81" s="29"/>
      <c r="AD81" s="29"/>
      <c r="AE81" s="29"/>
    </row>
    <row r="82" spans="1:47" s="2" customFormat="1" ht="24.95" customHeight="1" x14ac:dyDescent="0.2">
      <c r="A82" s="29"/>
      <c r="B82" s="30"/>
      <c r="C82" s="18" t="s">
        <v>90</v>
      </c>
      <c r="D82" s="29"/>
      <c r="E82" s="29"/>
      <c r="F82" s="29"/>
      <c r="G82" s="29"/>
      <c r="H82" s="29"/>
      <c r="I82" s="29"/>
      <c r="J82" s="29"/>
      <c r="K82" s="29"/>
      <c r="L82" s="42"/>
      <c r="S82" s="29"/>
      <c r="T82" s="29"/>
      <c r="U82" s="29"/>
      <c r="V82" s="29"/>
      <c r="W82" s="29"/>
      <c r="X82" s="29"/>
      <c r="Y82" s="29"/>
      <c r="Z82" s="29"/>
      <c r="AA82" s="29"/>
      <c r="AB82" s="29"/>
      <c r="AC82" s="29"/>
      <c r="AD82" s="29"/>
      <c r="AE82" s="29"/>
    </row>
    <row r="83" spans="1:47" s="2" customFormat="1" ht="6.95" customHeight="1" x14ac:dyDescent="0.2">
      <c r="A83" s="29"/>
      <c r="B83" s="30"/>
      <c r="C83" s="29"/>
      <c r="D83" s="29"/>
      <c r="E83" s="29"/>
      <c r="F83" s="29"/>
      <c r="G83" s="29"/>
      <c r="H83" s="29"/>
      <c r="I83" s="29"/>
      <c r="J83" s="29"/>
      <c r="K83" s="29"/>
      <c r="L83" s="42"/>
      <c r="S83" s="29"/>
      <c r="T83" s="29"/>
      <c r="U83" s="29"/>
      <c r="V83" s="29"/>
      <c r="W83" s="29"/>
      <c r="X83" s="29"/>
      <c r="Y83" s="29"/>
      <c r="Z83" s="29"/>
      <c r="AA83" s="29"/>
      <c r="AB83" s="29"/>
      <c r="AC83" s="29"/>
      <c r="AD83" s="29"/>
      <c r="AE83" s="29"/>
    </row>
    <row r="84" spans="1:47" s="2" customFormat="1" ht="12" customHeight="1" x14ac:dyDescent="0.2">
      <c r="A84" s="29"/>
      <c r="B84" s="30"/>
      <c r="C84" s="24" t="s">
        <v>14</v>
      </c>
      <c r="D84" s="29"/>
      <c r="E84" s="29"/>
      <c r="F84" s="29"/>
      <c r="G84" s="29"/>
      <c r="H84" s="29"/>
      <c r="I84" s="29"/>
      <c r="J84" s="29"/>
      <c r="K84" s="29"/>
      <c r="L84" s="42"/>
      <c r="S84" s="29"/>
      <c r="T84" s="29"/>
      <c r="U84" s="29"/>
      <c r="V84" s="29"/>
      <c r="W84" s="29"/>
      <c r="X84" s="29"/>
      <c r="Y84" s="29"/>
      <c r="Z84" s="29"/>
      <c r="AA84" s="29"/>
      <c r="AB84" s="29"/>
      <c r="AC84" s="29"/>
      <c r="AD84" s="29"/>
      <c r="AE84" s="29"/>
    </row>
    <row r="85" spans="1:47" s="2" customFormat="1" ht="16.5" customHeight="1" x14ac:dyDescent="0.2">
      <c r="A85" s="29"/>
      <c r="B85" s="30"/>
      <c r="C85" s="29"/>
      <c r="D85" s="29"/>
      <c r="E85" s="223" t="str">
        <f>E7</f>
        <v>Rekonštrukcia MŠ 29.augusta, Trebišov</v>
      </c>
      <c r="F85" s="224"/>
      <c r="G85" s="224"/>
      <c r="H85" s="224"/>
      <c r="I85" s="29"/>
      <c r="J85" s="29"/>
      <c r="K85" s="29"/>
      <c r="L85" s="42"/>
      <c r="S85" s="29"/>
      <c r="T85" s="29"/>
      <c r="U85" s="29"/>
      <c r="V85" s="29"/>
      <c r="W85" s="29"/>
      <c r="X85" s="29"/>
      <c r="Y85" s="29"/>
      <c r="Z85" s="29"/>
      <c r="AA85" s="29"/>
      <c r="AB85" s="29"/>
      <c r="AC85" s="29"/>
      <c r="AD85" s="29"/>
      <c r="AE85" s="29"/>
    </row>
    <row r="86" spans="1:47" s="2" customFormat="1" ht="12" customHeight="1" x14ac:dyDescent="0.2">
      <c r="A86" s="29"/>
      <c r="B86" s="30"/>
      <c r="C86" s="24" t="s">
        <v>88</v>
      </c>
      <c r="D86" s="29"/>
      <c r="E86" s="29"/>
      <c r="F86" s="29"/>
      <c r="G86" s="29"/>
      <c r="H86" s="29"/>
      <c r="I86" s="29"/>
      <c r="J86" s="29"/>
      <c r="K86" s="29"/>
      <c r="L86" s="42"/>
      <c r="S86" s="29"/>
      <c r="T86" s="29"/>
      <c r="U86" s="29"/>
      <c r="V86" s="29"/>
      <c r="W86" s="29"/>
      <c r="X86" s="29"/>
      <c r="Y86" s="29"/>
      <c r="Z86" s="29"/>
      <c r="AA86" s="29"/>
      <c r="AB86" s="29"/>
      <c r="AC86" s="29"/>
      <c r="AD86" s="29"/>
      <c r="AE86" s="29"/>
    </row>
    <row r="87" spans="1:47" s="2" customFormat="1" ht="16.5" customHeight="1" x14ac:dyDescent="0.2">
      <c r="A87" s="29"/>
      <c r="B87" s="30"/>
      <c r="C87" s="29"/>
      <c r="D87" s="29"/>
      <c r="E87" s="192" t="str">
        <f>E9</f>
        <v xml:space="preserve">02 - Neoprávnené náklady </v>
      </c>
      <c r="F87" s="222"/>
      <c r="G87" s="222"/>
      <c r="H87" s="222"/>
      <c r="I87" s="29"/>
      <c r="J87" s="29"/>
      <c r="K87" s="29"/>
      <c r="L87" s="42"/>
      <c r="S87" s="29"/>
      <c r="T87" s="29"/>
      <c r="U87" s="29"/>
      <c r="V87" s="29"/>
      <c r="W87" s="29"/>
      <c r="X87" s="29"/>
      <c r="Y87" s="29"/>
      <c r="Z87" s="29"/>
      <c r="AA87" s="29"/>
      <c r="AB87" s="29"/>
      <c r="AC87" s="29"/>
      <c r="AD87" s="29"/>
      <c r="AE87" s="29"/>
    </row>
    <row r="88" spans="1:47" s="2" customFormat="1" ht="6.95" customHeight="1" x14ac:dyDescent="0.2">
      <c r="A88" s="29"/>
      <c r="B88" s="30"/>
      <c r="C88" s="29"/>
      <c r="D88" s="29"/>
      <c r="E88" s="29"/>
      <c r="F88" s="29"/>
      <c r="G88" s="29"/>
      <c r="H88" s="29"/>
      <c r="I88" s="29"/>
      <c r="J88" s="29"/>
      <c r="K88" s="29"/>
      <c r="L88" s="42"/>
      <c r="S88" s="29"/>
      <c r="T88" s="29"/>
      <c r="U88" s="29"/>
      <c r="V88" s="29"/>
      <c r="W88" s="29"/>
      <c r="X88" s="29"/>
      <c r="Y88" s="29"/>
      <c r="Z88" s="29"/>
      <c r="AA88" s="29"/>
      <c r="AB88" s="29"/>
      <c r="AC88" s="29"/>
      <c r="AD88" s="29"/>
      <c r="AE88" s="29"/>
    </row>
    <row r="89" spans="1:47" s="2" customFormat="1" ht="12" customHeight="1" x14ac:dyDescent="0.2">
      <c r="A89" s="29"/>
      <c r="B89" s="30"/>
      <c r="C89" s="24" t="s">
        <v>18</v>
      </c>
      <c r="D89" s="29"/>
      <c r="E89" s="29"/>
      <c r="F89" s="22" t="str">
        <f>F12</f>
        <v xml:space="preserve">Trebišov </v>
      </c>
      <c r="G89" s="29"/>
      <c r="H89" s="29"/>
      <c r="I89" s="24" t="s">
        <v>20</v>
      </c>
      <c r="J89" s="55" t="str">
        <f>IF(J12="","",J12)</f>
        <v>10. 6. 2022</v>
      </c>
      <c r="K89" s="29"/>
      <c r="L89" s="42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</row>
    <row r="90" spans="1:47" s="2" customFormat="1" ht="6.95" customHeight="1" x14ac:dyDescent="0.2">
      <c r="A90" s="29"/>
      <c r="B90" s="30"/>
      <c r="C90" s="29"/>
      <c r="D90" s="29"/>
      <c r="E90" s="29"/>
      <c r="F90" s="29"/>
      <c r="G90" s="29"/>
      <c r="H90" s="29"/>
      <c r="I90" s="29"/>
      <c r="J90" s="29"/>
      <c r="K90" s="29"/>
      <c r="L90" s="42"/>
      <c r="S90" s="29"/>
      <c r="T90" s="29"/>
      <c r="U90" s="29"/>
      <c r="V90" s="29"/>
      <c r="W90" s="29"/>
      <c r="X90" s="29"/>
      <c r="Y90" s="29"/>
      <c r="Z90" s="29"/>
      <c r="AA90" s="29"/>
      <c r="AB90" s="29"/>
      <c r="AC90" s="29"/>
      <c r="AD90" s="29"/>
      <c r="AE90" s="29"/>
    </row>
    <row r="91" spans="1:47" s="2" customFormat="1" ht="15.2" customHeight="1" x14ac:dyDescent="0.2">
      <c r="A91" s="29"/>
      <c r="B91" s="30"/>
      <c r="C91" s="24" t="s">
        <v>22</v>
      </c>
      <c r="D91" s="29"/>
      <c r="E91" s="29"/>
      <c r="F91" s="22" t="str">
        <f>E15</f>
        <v xml:space="preserve">Mesto Trebišov </v>
      </c>
      <c r="G91" s="29"/>
      <c r="H91" s="29"/>
      <c r="I91" s="24" t="s">
        <v>28</v>
      </c>
      <c r="J91" s="27" t="str">
        <f>E21</f>
        <v xml:space="preserve"> </v>
      </c>
      <c r="K91" s="29"/>
      <c r="L91" s="42"/>
      <c r="S91" s="29"/>
      <c r="T91" s="29"/>
      <c r="U91" s="29"/>
      <c r="V91" s="29"/>
      <c r="W91" s="29"/>
      <c r="X91" s="29"/>
      <c r="Y91" s="29"/>
      <c r="Z91" s="29"/>
      <c r="AA91" s="29"/>
      <c r="AB91" s="29"/>
      <c r="AC91" s="29"/>
      <c r="AD91" s="29"/>
      <c r="AE91" s="29"/>
    </row>
    <row r="92" spans="1:47" s="2" customFormat="1" ht="15.2" customHeight="1" x14ac:dyDescent="0.2">
      <c r="A92" s="29"/>
      <c r="B92" s="30"/>
      <c r="C92" s="24" t="s">
        <v>26</v>
      </c>
      <c r="D92" s="29"/>
      <c r="E92" s="29"/>
      <c r="F92" s="22" t="str">
        <f>IF(E18="","",E18)</f>
        <v>Vyplň údaj</v>
      </c>
      <c r="G92" s="29"/>
      <c r="H92" s="29"/>
      <c r="I92" s="24" t="s">
        <v>32</v>
      </c>
      <c r="J92" s="27" t="str">
        <f>E24</f>
        <v xml:space="preserve"> </v>
      </c>
      <c r="K92" s="29"/>
      <c r="L92" s="42"/>
      <c r="S92" s="29"/>
      <c r="T92" s="29"/>
      <c r="U92" s="29"/>
      <c r="V92" s="29"/>
      <c r="W92" s="29"/>
      <c r="X92" s="29"/>
      <c r="Y92" s="29"/>
      <c r="Z92" s="29"/>
      <c r="AA92" s="29"/>
      <c r="AB92" s="29"/>
      <c r="AC92" s="29"/>
      <c r="AD92" s="29"/>
      <c r="AE92" s="29"/>
    </row>
    <row r="93" spans="1:47" s="2" customFormat="1" ht="10.35" customHeight="1" x14ac:dyDescent="0.2">
      <c r="A93" s="29"/>
      <c r="B93" s="30"/>
      <c r="C93" s="29"/>
      <c r="D93" s="29"/>
      <c r="E93" s="29"/>
      <c r="F93" s="29"/>
      <c r="G93" s="29"/>
      <c r="H93" s="29"/>
      <c r="I93" s="29"/>
      <c r="J93" s="29"/>
      <c r="K93" s="29"/>
      <c r="L93" s="42"/>
      <c r="S93" s="29"/>
      <c r="T93" s="29"/>
      <c r="U93" s="29"/>
      <c r="V93" s="29"/>
      <c r="W93" s="29"/>
      <c r="X93" s="29"/>
      <c r="Y93" s="29"/>
      <c r="Z93" s="29"/>
      <c r="AA93" s="29"/>
      <c r="AB93" s="29"/>
      <c r="AC93" s="29"/>
      <c r="AD93" s="29"/>
      <c r="AE93" s="29"/>
    </row>
    <row r="94" spans="1:47" s="2" customFormat="1" ht="29.25" customHeight="1" x14ac:dyDescent="0.2">
      <c r="A94" s="29"/>
      <c r="B94" s="30"/>
      <c r="C94" s="112" t="s">
        <v>91</v>
      </c>
      <c r="D94" s="104"/>
      <c r="E94" s="104"/>
      <c r="F94" s="104"/>
      <c r="G94" s="104"/>
      <c r="H94" s="104"/>
      <c r="I94" s="104"/>
      <c r="J94" s="113" t="s">
        <v>92</v>
      </c>
      <c r="K94" s="104"/>
      <c r="L94" s="42"/>
      <c r="S94" s="29"/>
      <c r="T94" s="29"/>
      <c r="U94" s="29"/>
      <c r="V94" s="29"/>
      <c r="W94" s="29"/>
      <c r="X94" s="29"/>
      <c r="Y94" s="29"/>
      <c r="Z94" s="29"/>
      <c r="AA94" s="29"/>
      <c r="AB94" s="29"/>
      <c r="AC94" s="29"/>
      <c r="AD94" s="29"/>
      <c r="AE94" s="29"/>
    </row>
    <row r="95" spans="1:47" s="2" customFormat="1" ht="10.35" customHeight="1" x14ac:dyDescent="0.2">
      <c r="A95" s="29"/>
      <c r="B95" s="30"/>
      <c r="C95" s="29"/>
      <c r="D95" s="29"/>
      <c r="E95" s="29"/>
      <c r="F95" s="29"/>
      <c r="G95" s="29"/>
      <c r="H95" s="29"/>
      <c r="I95" s="29"/>
      <c r="J95" s="29"/>
      <c r="K95" s="29"/>
      <c r="L95" s="42"/>
      <c r="S95" s="29"/>
      <c r="T95" s="29"/>
      <c r="U95" s="29"/>
      <c r="V95" s="29"/>
      <c r="W95" s="29"/>
      <c r="X95" s="29"/>
      <c r="Y95" s="29"/>
      <c r="Z95" s="29"/>
      <c r="AA95" s="29"/>
      <c r="AB95" s="29"/>
      <c r="AC95" s="29"/>
      <c r="AD95" s="29"/>
      <c r="AE95" s="29"/>
    </row>
    <row r="96" spans="1:47" s="2" customFormat="1" ht="22.9" customHeight="1" x14ac:dyDescent="0.2">
      <c r="A96" s="29"/>
      <c r="B96" s="30"/>
      <c r="C96" s="114" t="s">
        <v>93</v>
      </c>
      <c r="D96" s="29"/>
      <c r="E96" s="29"/>
      <c r="F96" s="29"/>
      <c r="G96" s="29"/>
      <c r="H96" s="29"/>
      <c r="I96" s="29"/>
      <c r="J96" s="71">
        <f>J118</f>
        <v>0</v>
      </c>
      <c r="K96" s="29"/>
      <c r="L96" s="42"/>
      <c r="S96" s="29"/>
      <c r="T96" s="29"/>
      <c r="U96" s="29"/>
      <c r="V96" s="29"/>
      <c r="W96" s="29"/>
      <c r="X96" s="29"/>
      <c r="Y96" s="29"/>
      <c r="Z96" s="29"/>
      <c r="AA96" s="29"/>
      <c r="AB96" s="29"/>
      <c r="AC96" s="29"/>
      <c r="AD96" s="29"/>
      <c r="AE96" s="29"/>
      <c r="AU96" s="14" t="s">
        <v>94</v>
      </c>
    </row>
    <row r="97" spans="1:31" s="9" customFormat="1" ht="24.95" customHeight="1" x14ac:dyDescent="0.2">
      <c r="B97" s="115"/>
      <c r="D97" s="116" t="s">
        <v>99</v>
      </c>
      <c r="E97" s="117"/>
      <c r="F97" s="117"/>
      <c r="G97" s="117"/>
      <c r="H97" s="117"/>
      <c r="I97" s="117"/>
      <c r="J97" s="118">
        <f>J119</f>
        <v>0</v>
      </c>
      <c r="L97" s="115"/>
    </row>
    <row r="98" spans="1:31" s="10" customFormat="1" ht="19.899999999999999" customHeight="1" x14ac:dyDescent="0.2">
      <c r="B98" s="119"/>
      <c r="D98" s="120" t="s">
        <v>703</v>
      </c>
      <c r="E98" s="121"/>
      <c r="F98" s="121"/>
      <c r="G98" s="121"/>
      <c r="H98" s="121"/>
      <c r="I98" s="121"/>
      <c r="J98" s="122">
        <f>J120</f>
        <v>0</v>
      </c>
      <c r="L98" s="119"/>
    </row>
    <row r="99" spans="1:31" s="2" customFormat="1" ht="21.75" customHeight="1" x14ac:dyDescent="0.2">
      <c r="A99" s="29"/>
      <c r="B99" s="30"/>
      <c r="C99" s="29"/>
      <c r="D99" s="29"/>
      <c r="E99" s="29"/>
      <c r="F99" s="29"/>
      <c r="G99" s="29"/>
      <c r="H99" s="29"/>
      <c r="I99" s="29"/>
      <c r="J99" s="29"/>
      <c r="K99" s="29"/>
      <c r="L99" s="42"/>
      <c r="S99" s="29"/>
      <c r="T99" s="29"/>
      <c r="U99" s="29"/>
      <c r="V99" s="29"/>
      <c r="W99" s="29"/>
      <c r="X99" s="29"/>
      <c r="Y99" s="29"/>
      <c r="Z99" s="29"/>
      <c r="AA99" s="29"/>
      <c r="AB99" s="29"/>
      <c r="AC99" s="29"/>
      <c r="AD99" s="29"/>
      <c r="AE99" s="29"/>
    </row>
    <row r="100" spans="1:31" s="2" customFormat="1" ht="6.95" customHeight="1" x14ac:dyDescent="0.2">
      <c r="A100" s="29"/>
      <c r="B100" s="47"/>
      <c r="C100" s="48"/>
      <c r="D100" s="48"/>
      <c r="E100" s="48"/>
      <c r="F100" s="48"/>
      <c r="G100" s="48"/>
      <c r="H100" s="48"/>
      <c r="I100" s="48"/>
      <c r="J100" s="48"/>
      <c r="K100" s="48"/>
      <c r="L100" s="42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  <c r="AC100" s="29"/>
      <c r="AD100" s="29"/>
      <c r="AE100" s="29"/>
    </row>
    <row r="104" spans="1:31" s="2" customFormat="1" ht="6.95" customHeight="1" x14ac:dyDescent="0.2">
      <c r="A104" s="29"/>
      <c r="B104" s="49"/>
      <c r="C104" s="50"/>
      <c r="D104" s="50"/>
      <c r="E104" s="50"/>
      <c r="F104" s="50"/>
      <c r="G104" s="50"/>
      <c r="H104" s="50"/>
      <c r="I104" s="50"/>
      <c r="J104" s="50"/>
      <c r="K104" s="50"/>
      <c r="L104" s="42"/>
      <c r="S104" s="29"/>
      <c r="T104" s="29"/>
      <c r="U104" s="29"/>
      <c r="V104" s="29"/>
      <c r="W104" s="29"/>
      <c r="X104" s="29"/>
      <c r="Y104" s="29"/>
      <c r="Z104" s="29"/>
      <c r="AA104" s="29"/>
      <c r="AB104" s="29"/>
      <c r="AC104" s="29"/>
      <c r="AD104" s="29"/>
      <c r="AE104" s="29"/>
    </row>
    <row r="105" spans="1:31" s="2" customFormat="1" ht="24.95" customHeight="1" x14ac:dyDescent="0.2">
      <c r="A105" s="29"/>
      <c r="B105" s="30"/>
      <c r="C105" s="18" t="s">
        <v>112</v>
      </c>
      <c r="D105" s="29"/>
      <c r="E105" s="29"/>
      <c r="F105" s="29"/>
      <c r="G105" s="29"/>
      <c r="H105" s="29"/>
      <c r="I105" s="29"/>
      <c r="J105" s="29"/>
      <c r="K105" s="29"/>
      <c r="L105" s="42"/>
      <c r="S105" s="29"/>
      <c r="T105" s="29"/>
      <c r="U105" s="29"/>
      <c r="V105" s="29"/>
      <c r="W105" s="29"/>
      <c r="X105" s="29"/>
      <c r="Y105" s="29"/>
      <c r="Z105" s="29"/>
      <c r="AA105" s="29"/>
      <c r="AB105" s="29"/>
      <c r="AC105" s="29"/>
      <c r="AD105" s="29"/>
      <c r="AE105" s="29"/>
    </row>
    <row r="106" spans="1:31" s="2" customFormat="1" ht="6.95" customHeight="1" x14ac:dyDescent="0.2">
      <c r="A106" s="29"/>
      <c r="B106" s="30"/>
      <c r="C106" s="29"/>
      <c r="D106" s="29"/>
      <c r="E106" s="29"/>
      <c r="F106" s="29"/>
      <c r="G106" s="29"/>
      <c r="H106" s="29"/>
      <c r="I106" s="29"/>
      <c r="J106" s="29"/>
      <c r="K106" s="29"/>
      <c r="L106" s="42"/>
      <c r="S106" s="29"/>
      <c r="T106" s="29"/>
      <c r="U106" s="29"/>
      <c r="V106" s="29"/>
      <c r="W106" s="29"/>
      <c r="X106" s="29"/>
      <c r="Y106" s="29"/>
      <c r="Z106" s="29"/>
      <c r="AA106" s="29"/>
      <c r="AB106" s="29"/>
      <c r="AC106" s="29"/>
      <c r="AD106" s="29"/>
      <c r="AE106" s="29"/>
    </row>
    <row r="107" spans="1:31" s="2" customFormat="1" ht="12" customHeight="1" x14ac:dyDescent="0.2">
      <c r="A107" s="29"/>
      <c r="B107" s="30"/>
      <c r="C107" s="24" t="s">
        <v>14</v>
      </c>
      <c r="D107" s="29"/>
      <c r="E107" s="29"/>
      <c r="F107" s="29"/>
      <c r="G107" s="29"/>
      <c r="H107" s="29"/>
      <c r="I107" s="29"/>
      <c r="J107" s="29"/>
      <c r="K107" s="29"/>
      <c r="L107" s="42"/>
      <c r="S107" s="29"/>
      <c r="T107" s="29"/>
      <c r="U107" s="29"/>
      <c r="V107" s="29"/>
      <c r="W107" s="29"/>
      <c r="X107" s="29"/>
      <c r="Y107" s="29"/>
      <c r="Z107" s="29"/>
      <c r="AA107" s="29"/>
      <c r="AB107" s="29"/>
      <c r="AC107" s="29"/>
      <c r="AD107" s="29"/>
      <c r="AE107" s="29"/>
    </row>
    <row r="108" spans="1:31" s="2" customFormat="1" ht="16.5" customHeight="1" x14ac:dyDescent="0.2">
      <c r="A108" s="29"/>
      <c r="B108" s="30"/>
      <c r="C108" s="29"/>
      <c r="D108" s="29"/>
      <c r="E108" s="223" t="str">
        <f>E7</f>
        <v>Rekonštrukcia MŠ 29.augusta, Trebišov</v>
      </c>
      <c r="F108" s="224"/>
      <c r="G108" s="224"/>
      <c r="H108" s="224"/>
      <c r="I108" s="29"/>
      <c r="J108" s="29"/>
      <c r="K108" s="29"/>
      <c r="L108" s="42"/>
      <c r="S108" s="29"/>
      <c r="T108" s="29"/>
      <c r="U108" s="29"/>
      <c r="V108" s="29"/>
      <c r="W108" s="29"/>
      <c r="X108" s="29"/>
      <c r="Y108" s="29"/>
      <c r="Z108" s="29"/>
      <c r="AA108" s="29"/>
      <c r="AB108" s="29"/>
      <c r="AC108" s="29"/>
      <c r="AD108" s="29"/>
      <c r="AE108" s="29"/>
    </row>
    <row r="109" spans="1:31" s="2" customFormat="1" ht="12" customHeight="1" x14ac:dyDescent="0.2">
      <c r="A109" s="29"/>
      <c r="B109" s="30"/>
      <c r="C109" s="24" t="s">
        <v>88</v>
      </c>
      <c r="D109" s="29"/>
      <c r="E109" s="29"/>
      <c r="F109" s="29"/>
      <c r="G109" s="29"/>
      <c r="H109" s="29"/>
      <c r="I109" s="29"/>
      <c r="J109" s="29"/>
      <c r="K109" s="29"/>
      <c r="L109" s="42"/>
      <c r="S109" s="29"/>
      <c r="T109" s="29"/>
      <c r="U109" s="29"/>
      <c r="V109" s="29"/>
      <c r="W109" s="29"/>
      <c r="X109" s="29"/>
      <c r="Y109" s="29"/>
      <c r="Z109" s="29"/>
      <c r="AA109" s="29"/>
      <c r="AB109" s="29"/>
      <c r="AC109" s="29"/>
      <c r="AD109" s="29"/>
      <c r="AE109" s="29"/>
    </row>
    <row r="110" spans="1:31" s="2" customFormat="1" ht="16.5" customHeight="1" x14ac:dyDescent="0.2">
      <c r="A110" s="29"/>
      <c r="B110" s="30"/>
      <c r="C110" s="29"/>
      <c r="D110" s="29"/>
      <c r="E110" s="192" t="str">
        <f>E9</f>
        <v xml:space="preserve">02 - Neoprávnené náklady </v>
      </c>
      <c r="F110" s="222"/>
      <c r="G110" s="222"/>
      <c r="H110" s="222"/>
      <c r="I110" s="29"/>
      <c r="J110" s="29"/>
      <c r="K110" s="29"/>
      <c r="L110" s="42"/>
      <c r="S110" s="29"/>
      <c r="T110" s="29"/>
      <c r="U110" s="29"/>
      <c r="V110" s="29"/>
      <c r="W110" s="29"/>
      <c r="X110" s="29"/>
      <c r="Y110" s="29"/>
      <c r="Z110" s="29"/>
      <c r="AA110" s="29"/>
      <c r="AB110" s="29"/>
      <c r="AC110" s="29"/>
      <c r="AD110" s="29"/>
      <c r="AE110" s="29"/>
    </row>
    <row r="111" spans="1:31" s="2" customFormat="1" ht="6.95" customHeight="1" x14ac:dyDescent="0.2">
      <c r="A111" s="29"/>
      <c r="B111" s="30"/>
      <c r="C111" s="29"/>
      <c r="D111" s="29"/>
      <c r="E111" s="29"/>
      <c r="F111" s="29"/>
      <c r="G111" s="29"/>
      <c r="H111" s="29"/>
      <c r="I111" s="29"/>
      <c r="J111" s="29"/>
      <c r="K111" s="29"/>
      <c r="L111" s="42"/>
      <c r="S111" s="29"/>
      <c r="T111" s="29"/>
      <c r="U111" s="29"/>
      <c r="V111" s="29"/>
      <c r="W111" s="29"/>
      <c r="X111" s="29"/>
      <c r="Y111" s="29"/>
      <c r="Z111" s="29"/>
      <c r="AA111" s="29"/>
      <c r="AB111" s="29"/>
      <c r="AC111" s="29"/>
      <c r="AD111" s="29"/>
      <c r="AE111" s="29"/>
    </row>
    <row r="112" spans="1:31" s="2" customFormat="1" ht="12" customHeight="1" x14ac:dyDescent="0.2">
      <c r="A112" s="29"/>
      <c r="B112" s="30"/>
      <c r="C112" s="24" t="s">
        <v>18</v>
      </c>
      <c r="D112" s="29"/>
      <c r="E112" s="29"/>
      <c r="F112" s="22" t="str">
        <f>F12</f>
        <v xml:space="preserve">Trebišov </v>
      </c>
      <c r="G112" s="29"/>
      <c r="H112" s="29"/>
      <c r="I112" s="24" t="s">
        <v>20</v>
      </c>
      <c r="J112" s="55" t="str">
        <f>IF(J12="","",J12)</f>
        <v>10. 6. 2022</v>
      </c>
      <c r="K112" s="29"/>
      <c r="L112" s="42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  <c r="AC112" s="29"/>
      <c r="AD112" s="29"/>
      <c r="AE112" s="29"/>
    </row>
    <row r="113" spans="1:65" s="2" customFormat="1" ht="6.95" customHeight="1" x14ac:dyDescent="0.2">
      <c r="A113" s="29"/>
      <c r="B113" s="30"/>
      <c r="C113" s="29"/>
      <c r="D113" s="29"/>
      <c r="E113" s="29"/>
      <c r="F113" s="29"/>
      <c r="G113" s="29"/>
      <c r="H113" s="29"/>
      <c r="I113" s="29"/>
      <c r="J113" s="29"/>
      <c r="K113" s="29"/>
      <c r="L113" s="42"/>
      <c r="S113" s="29"/>
      <c r="T113" s="29"/>
      <c r="U113" s="29"/>
      <c r="V113" s="29"/>
      <c r="W113" s="29"/>
      <c r="X113" s="29"/>
      <c r="Y113" s="29"/>
      <c r="Z113" s="29"/>
      <c r="AA113" s="29"/>
      <c r="AB113" s="29"/>
      <c r="AC113" s="29"/>
      <c r="AD113" s="29"/>
      <c r="AE113" s="29"/>
    </row>
    <row r="114" spans="1:65" s="2" customFormat="1" ht="15.2" customHeight="1" x14ac:dyDescent="0.2">
      <c r="A114" s="29"/>
      <c r="B114" s="30"/>
      <c r="C114" s="24" t="s">
        <v>22</v>
      </c>
      <c r="D114" s="29"/>
      <c r="E114" s="29"/>
      <c r="F114" s="22" t="str">
        <f>E15</f>
        <v xml:space="preserve">Mesto Trebišov </v>
      </c>
      <c r="G114" s="29"/>
      <c r="H114" s="29"/>
      <c r="I114" s="24" t="s">
        <v>28</v>
      </c>
      <c r="J114" s="27" t="str">
        <f>E21</f>
        <v xml:space="preserve"> </v>
      </c>
      <c r="K114" s="29"/>
      <c r="L114" s="42"/>
      <c r="S114" s="29"/>
      <c r="T114" s="29"/>
      <c r="U114" s="29"/>
      <c r="V114" s="29"/>
      <c r="W114" s="29"/>
      <c r="X114" s="29"/>
      <c r="Y114" s="29"/>
      <c r="Z114" s="29"/>
      <c r="AA114" s="29"/>
      <c r="AB114" s="29"/>
      <c r="AC114" s="29"/>
      <c r="AD114" s="29"/>
      <c r="AE114" s="29"/>
    </row>
    <row r="115" spans="1:65" s="2" customFormat="1" ht="15.2" customHeight="1" x14ac:dyDescent="0.2">
      <c r="A115" s="29"/>
      <c r="B115" s="30"/>
      <c r="C115" s="24" t="s">
        <v>26</v>
      </c>
      <c r="D115" s="29"/>
      <c r="E115" s="29"/>
      <c r="F115" s="22" t="str">
        <f>IF(E18="","",E18)</f>
        <v>Vyplň údaj</v>
      </c>
      <c r="G115" s="29"/>
      <c r="H115" s="29"/>
      <c r="I115" s="24" t="s">
        <v>32</v>
      </c>
      <c r="J115" s="27" t="str">
        <f>E24</f>
        <v xml:space="preserve"> </v>
      </c>
      <c r="K115" s="29"/>
      <c r="L115" s="42"/>
      <c r="S115" s="29"/>
      <c r="T115" s="29"/>
      <c r="U115" s="29"/>
      <c r="V115" s="29"/>
      <c r="W115" s="29"/>
      <c r="X115" s="29"/>
      <c r="Y115" s="29"/>
      <c r="Z115" s="29"/>
      <c r="AA115" s="29"/>
      <c r="AB115" s="29"/>
      <c r="AC115" s="29"/>
      <c r="AD115" s="29"/>
      <c r="AE115" s="29"/>
    </row>
    <row r="116" spans="1:65" s="2" customFormat="1" ht="10.35" customHeight="1" x14ac:dyDescent="0.2">
      <c r="A116" s="29"/>
      <c r="B116" s="30"/>
      <c r="C116" s="29"/>
      <c r="D116" s="29"/>
      <c r="E116" s="29"/>
      <c r="F116" s="29"/>
      <c r="G116" s="29"/>
      <c r="H116" s="29"/>
      <c r="I116" s="29"/>
      <c r="J116" s="29"/>
      <c r="K116" s="29"/>
      <c r="L116" s="42"/>
      <c r="S116" s="29"/>
      <c r="T116" s="29"/>
      <c r="U116" s="29"/>
      <c r="V116" s="29"/>
      <c r="W116" s="29"/>
      <c r="X116" s="29"/>
      <c r="Y116" s="29"/>
      <c r="Z116" s="29"/>
      <c r="AA116" s="29"/>
      <c r="AB116" s="29"/>
      <c r="AC116" s="29"/>
      <c r="AD116" s="29"/>
      <c r="AE116" s="29"/>
    </row>
    <row r="117" spans="1:65" s="11" customFormat="1" ht="29.25" customHeight="1" x14ac:dyDescent="0.2">
      <c r="A117" s="123"/>
      <c r="B117" s="124"/>
      <c r="C117" s="125" t="s">
        <v>113</v>
      </c>
      <c r="D117" s="126" t="s">
        <v>59</v>
      </c>
      <c r="E117" s="126" t="s">
        <v>55</v>
      </c>
      <c r="F117" s="126" t="s">
        <v>56</v>
      </c>
      <c r="G117" s="126" t="s">
        <v>114</v>
      </c>
      <c r="H117" s="126" t="s">
        <v>115</v>
      </c>
      <c r="I117" s="126" t="s">
        <v>116</v>
      </c>
      <c r="J117" s="127" t="s">
        <v>92</v>
      </c>
      <c r="K117" s="128" t="s">
        <v>117</v>
      </c>
      <c r="L117" s="129"/>
      <c r="M117" s="62" t="s">
        <v>1</v>
      </c>
      <c r="N117" s="63" t="s">
        <v>38</v>
      </c>
      <c r="O117" s="63" t="s">
        <v>118</v>
      </c>
      <c r="P117" s="63" t="s">
        <v>119</v>
      </c>
      <c r="Q117" s="63" t="s">
        <v>120</v>
      </c>
      <c r="R117" s="63" t="s">
        <v>121</v>
      </c>
      <c r="S117" s="63" t="s">
        <v>122</v>
      </c>
      <c r="T117" s="64" t="s">
        <v>123</v>
      </c>
      <c r="U117" s="123"/>
      <c r="V117" s="123"/>
      <c r="W117" s="123"/>
      <c r="X117" s="123"/>
      <c r="Y117" s="123"/>
      <c r="Z117" s="123"/>
      <c r="AA117" s="123"/>
      <c r="AB117" s="123"/>
      <c r="AC117" s="123"/>
      <c r="AD117" s="123"/>
      <c r="AE117" s="123"/>
    </row>
    <row r="118" spans="1:65" s="2" customFormat="1" ht="22.9" customHeight="1" x14ac:dyDescent="0.25">
      <c r="A118" s="29"/>
      <c r="B118" s="30"/>
      <c r="C118" s="69" t="s">
        <v>93</v>
      </c>
      <c r="D118" s="29"/>
      <c r="E118" s="29"/>
      <c r="F118" s="29"/>
      <c r="G118" s="29"/>
      <c r="H118" s="29"/>
      <c r="I118" s="29"/>
      <c r="J118" s="130">
        <f>BK118</f>
        <v>0</v>
      </c>
      <c r="K118" s="29"/>
      <c r="L118" s="30"/>
      <c r="M118" s="65"/>
      <c r="N118" s="56"/>
      <c r="O118" s="66"/>
      <c r="P118" s="131">
        <f>P119</f>
        <v>0</v>
      </c>
      <c r="Q118" s="66"/>
      <c r="R118" s="131">
        <f>R119</f>
        <v>2.0719999999999999E-2</v>
      </c>
      <c r="S118" s="66"/>
      <c r="T118" s="132">
        <f>T119</f>
        <v>0</v>
      </c>
      <c r="U118" s="29"/>
      <c r="V118" s="29"/>
      <c r="W118" s="29"/>
      <c r="X118" s="29"/>
      <c r="Y118" s="29"/>
      <c r="Z118" s="29"/>
      <c r="AA118" s="29"/>
      <c r="AB118" s="29"/>
      <c r="AC118" s="29"/>
      <c r="AD118" s="29"/>
      <c r="AE118" s="29"/>
      <c r="AT118" s="14" t="s">
        <v>73</v>
      </c>
      <c r="AU118" s="14" t="s">
        <v>94</v>
      </c>
      <c r="BK118" s="133">
        <f>BK119</f>
        <v>0</v>
      </c>
    </row>
    <row r="119" spans="1:65" s="12" customFormat="1" ht="25.9" customHeight="1" x14ac:dyDescent="0.2">
      <c r="B119" s="134"/>
      <c r="D119" s="135" t="s">
        <v>73</v>
      </c>
      <c r="E119" s="136" t="s">
        <v>231</v>
      </c>
      <c r="F119" s="136" t="s">
        <v>232</v>
      </c>
      <c r="I119" s="137"/>
      <c r="J119" s="138">
        <f>BK119</f>
        <v>0</v>
      </c>
      <c r="L119" s="134"/>
      <c r="M119" s="139"/>
      <c r="N119" s="140"/>
      <c r="O119" s="140"/>
      <c r="P119" s="141">
        <f>P120</f>
        <v>0</v>
      </c>
      <c r="Q119" s="140"/>
      <c r="R119" s="141">
        <f>R120</f>
        <v>2.0719999999999999E-2</v>
      </c>
      <c r="S119" s="140"/>
      <c r="T119" s="142">
        <f>T120</f>
        <v>0</v>
      </c>
      <c r="AR119" s="135" t="s">
        <v>134</v>
      </c>
      <c r="AT119" s="143" t="s">
        <v>73</v>
      </c>
      <c r="AU119" s="143" t="s">
        <v>74</v>
      </c>
      <c r="AY119" s="135" t="s">
        <v>126</v>
      </c>
      <c r="BK119" s="144">
        <f>BK120</f>
        <v>0</v>
      </c>
    </row>
    <row r="120" spans="1:65" s="12" customFormat="1" ht="22.9" customHeight="1" x14ac:dyDescent="0.2">
      <c r="B120" s="134"/>
      <c r="D120" s="135" t="s">
        <v>73</v>
      </c>
      <c r="E120" s="145" t="s">
        <v>704</v>
      </c>
      <c r="F120" s="145" t="s">
        <v>705</v>
      </c>
      <c r="I120" s="137"/>
      <c r="J120" s="146">
        <f>BK120</f>
        <v>0</v>
      </c>
      <c r="L120" s="134"/>
      <c r="M120" s="139"/>
      <c r="N120" s="140"/>
      <c r="O120" s="140"/>
      <c r="P120" s="141">
        <f>SUM(P121:P126)</f>
        <v>0</v>
      </c>
      <c r="Q120" s="140"/>
      <c r="R120" s="141">
        <f>SUM(R121:R126)</f>
        <v>2.0719999999999999E-2</v>
      </c>
      <c r="S120" s="140"/>
      <c r="T120" s="142">
        <f>SUM(T121:T126)</f>
        <v>0</v>
      </c>
      <c r="AR120" s="135" t="s">
        <v>134</v>
      </c>
      <c r="AT120" s="143" t="s">
        <v>73</v>
      </c>
      <c r="AU120" s="143" t="s">
        <v>82</v>
      </c>
      <c r="AY120" s="135" t="s">
        <v>126</v>
      </c>
      <c r="BK120" s="144">
        <f>SUM(BK121:BK126)</f>
        <v>0</v>
      </c>
    </row>
    <row r="121" spans="1:65" s="2" customFormat="1" ht="24.2" customHeight="1" x14ac:dyDescent="0.2">
      <c r="A121" s="29"/>
      <c r="B121" s="147"/>
      <c r="C121" s="148" t="s">
        <v>82</v>
      </c>
      <c r="D121" s="148" t="s">
        <v>129</v>
      </c>
      <c r="E121" s="149" t="s">
        <v>706</v>
      </c>
      <c r="F121" s="150" t="s">
        <v>707</v>
      </c>
      <c r="G121" s="151" t="s">
        <v>173</v>
      </c>
      <c r="H121" s="152">
        <v>12</v>
      </c>
      <c r="I121" s="153"/>
      <c r="J121" s="152">
        <f t="shared" ref="J121:J126" si="0">ROUND(I121*H121,3)</f>
        <v>0</v>
      </c>
      <c r="K121" s="154"/>
      <c r="L121" s="30"/>
      <c r="M121" s="155" t="s">
        <v>1</v>
      </c>
      <c r="N121" s="156" t="s">
        <v>40</v>
      </c>
      <c r="O121" s="58"/>
      <c r="P121" s="157">
        <f t="shared" ref="P121:P126" si="1">O121*H121</f>
        <v>0</v>
      </c>
      <c r="Q121" s="157">
        <v>1.48E-3</v>
      </c>
      <c r="R121" s="157">
        <f t="shared" ref="R121:R126" si="2">Q121*H121</f>
        <v>1.7759999999999998E-2</v>
      </c>
      <c r="S121" s="157">
        <v>0</v>
      </c>
      <c r="T121" s="158">
        <f t="shared" ref="T121:T126" si="3">S121*H121</f>
        <v>0</v>
      </c>
      <c r="U121" s="29"/>
      <c r="V121" s="29"/>
      <c r="W121" s="29"/>
      <c r="X121" s="29"/>
      <c r="Y121" s="29"/>
      <c r="Z121" s="29"/>
      <c r="AA121" s="29"/>
      <c r="AB121" s="29"/>
      <c r="AC121" s="29"/>
      <c r="AD121" s="29"/>
      <c r="AE121" s="29"/>
      <c r="AR121" s="159" t="s">
        <v>192</v>
      </c>
      <c r="AT121" s="159" t="s">
        <v>129</v>
      </c>
      <c r="AU121" s="159" t="s">
        <v>134</v>
      </c>
      <c r="AY121" s="14" t="s">
        <v>126</v>
      </c>
      <c r="BE121" s="160">
        <f t="shared" ref="BE121:BE126" si="4">IF(N121="základná",J121,0)</f>
        <v>0</v>
      </c>
      <c r="BF121" s="160">
        <f t="shared" ref="BF121:BF126" si="5">IF(N121="znížená",J121,0)</f>
        <v>0</v>
      </c>
      <c r="BG121" s="160">
        <f t="shared" ref="BG121:BG126" si="6">IF(N121="zákl. prenesená",J121,0)</f>
        <v>0</v>
      </c>
      <c r="BH121" s="160">
        <f t="shared" ref="BH121:BH126" si="7">IF(N121="zníž. prenesená",J121,0)</f>
        <v>0</v>
      </c>
      <c r="BI121" s="160">
        <f t="shared" ref="BI121:BI126" si="8">IF(N121="nulová",J121,0)</f>
        <v>0</v>
      </c>
      <c r="BJ121" s="14" t="s">
        <v>134</v>
      </c>
      <c r="BK121" s="161">
        <f t="shared" ref="BK121:BK126" si="9">ROUND(I121*H121,3)</f>
        <v>0</v>
      </c>
      <c r="BL121" s="14" t="s">
        <v>192</v>
      </c>
      <c r="BM121" s="159" t="s">
        <v>708</v>
      </c>
    </row>
    <row r="122" spans="1:65" s="2" customFormat="1" ht="24.2" customHeight="1" x14ac:dyDescent="0.2">
      <c r="A122" s="29"/>
      <c r="B122" s="147"/>
      <c r="C122" s="148" t="s">
        <v>134</v>
      </c>
      <c r="D122" s="148" t="s">
        <v>129</v>
      </c>
      <c r="E122" s="149" t="s">
        <v>709</v>
      </c>
      <c r="F122" s="150" t="s">
        <v>710</v>
      </c>
      <c r="G122" s="151" t="s">
        <v>190</v>
      </c>
      <c r="H122" s="152">
        <v>1</v>
      </c>
      <c r="I122" s="153"/>
      <c r="J122" s="152">
        <f t="shared" si="0"/>
        <v>0</v>
      </c>
      <c r="K122" s="154"/>
      <c r="L122" s="30"/>
      <c r="M122" s="155" t="s">
        <v>1</v>
      </c>
      <c r="N122" s="156" t="s">
        <v>40</v>
      </c>
      <c r="O122" s="58"/>
      <c r="P122" s="157">
        <f t="shared" si="1"/>
        <v>0</v>
      </c>
      <c r="Q122" s="157">
        <v>1.0000000000000001E-5</v>
      </c>
      <c r="R122" s="157">
        <f t="shared" si="2"/>
        <v>1.0000000000000001E-5</v>
      </c>
      <c r="S122" s="157">
        <v>0</v>
      </c>
      <c r="T122" s="158">
        <f t="shared" si="3"/>
        <v>0</v>
      </c>
      <c r="U122" s="29"/>
      <c r="V122" s="29"/>
      <c r="W122" s="29"/>
      <c r="X122" s="29"/>
      <c r="Y122" s="29"/>
      <c r="Z122" s="29"/>
      <c r="AA122" s="29"/>
      <c r="AB122" s="29"/>
      <c r="AC122" s="29"/>
      <c r="AD122" s="29"/>
      <c r="AE122" s="29"/>
      <c r="AR122" s="159" t="s">
        <v>192</v>
      </c>
      <c r="AT122" s="159" t="s">
        <v>129</v>
      </c>
      <c r="AU122" s="159" t="s">
        <v>134</v>
      </c>
      <c r="AY122" s="14" t="s">
        <v>126</v>
      </c>
      <c r="BE122" s="160">
        <f t="shared" si="4"/>
        <v>0</v>
      </c>
      <c r="BF122" s="160">
        <f t="shared" si="5"/>
        <v>0</v>
      </c>
      <c r="BG122" s="160">
        <f t="shared" si="6"/>
        <v>0</v>
      </c>
      <c r="BH122" s="160">
        <f t="shared" si="7"/>
        <v>0</v>
      </c>
      <c r="BI122" s="160">
        <f t="shared" si="8"/>
        <v>0</v>
      </c>
      <c r="BJ122" s="14" t="s">
        <v>134</v>
      </c>
      <c r="BK122" s="161">
        <f t="shared" si="9"/>
        <v>0</v>
      </c>
      <c r="BL122" s="14" t="s">
        <v>192</v>
      </c>
      <c r="BM122" s="159" t="s">
        <v>711</v>
      </c>
    </row>
    <row r="123" spans="1:65" s="2" customFormat="1" ht="24.2" customHeight="1" x14ac:dyDescent="0.2">
      <c r="A123" s="29"/>
      <c r="B123" s="147"/>
      <c r="C123" s="162" t="s">
        <v>139</v>
      </c>
      <c r="D123" s="162" t="s">
        <v>240</v>
      </c>
      <c r="E123" s="163" t="s">
        <v>712</v>
      </c>
      <c r="F123" s="164" t="s">
        <v>713</v>
      </c>
      <c r="G123" s="165" t="s">
        <v>190</v>
      </c>
      <c r="H123" s="166">
        <v>1</v>
      </c>
      <c r="I123" s="167"/>
      <c r="J123" s="166">
        <f t="shared" si="0"/>
        <v>0</v>
      </c>
      <c r="K123" s="168"/>
      <c r="L123" s="169"/>
      <c r="M123" s="170" t="s">
        <v>1</v>
      </c>
      <c r="N123" s="171" t="s">
        <v>40</v>
      </c>
      <c r="O123" s="58"/>
      <c r="P123" s="157">
        <f t="shared" si="1"/>
        <v>0</v>
      </c>
      <c r="Q123" s="157">
        <v>3.4000000000000002E-4</v>
      </c>
      <c r="R123" s="157">
        <f t="shared" si="2"/>
        <v>3.4000000000000002E-4</v>
      </c>
      <c r="S123" s="157">
        <v>0</v>
      </c>
      <c r="T123" s="158">
        <f t="shared" si="3"/>
        <v>0</v>
      </c>
      <c r="U123" s="29"/>
      <c r="V123" s="29"/>
      <c r="W123" s="29"/>
      <c r="X123" s="29"/>
      <c r="Y123" s="29"/>
      <c r="Z123" s="29"/>
      <c r="AA123" s="29"/>
      <c r="AB123" s="29"/>
      <c r="AC123" s="29"/>
      <c r="AD123" s="29"/>
      <c r="AE123" s="29"/>
      <c r="AR123" s="159" t="s">
        <v>264</v>
      </c>
      <c r="AT123" s="159" t="s">
        <v>240</v>
      </c>
      <c r="AU123" s="159" t="s">
        <v>134</v>
      </c>
      <c r="AY123" s="14" t="s">
        <v>126</v>
      </c>
      <c r="BE123" s="160">
        <f t="shared" si="4"/>
        <v>0</v>
      </c>
      <c r="BF123" s="160">
        <f t="shared" si="5"/>
        <v>0</v>
      </c>
      <c r="BG123" s="160">
        <f t="shared" si="6"/>
        <v>0</v>
      </c>
      <c r="BH123" s="160">
        <f t="shared" si="7"/>
        <v>0</v>
      </c>
      <c r="BI123" s="160">
        <f t="shared" si="8"/>
        <v>0</v>
      </c>
      <c r="BJ123" s="14" t="s">
        <v>134</v>
      </c>
      <c r="BK123" s="161">
        <f t="shared" si="9"/>
        <v>0</v>
      </c>
      <c r="BL123" s="14" t="s">
        <v>192</v>
      </c>
      <c r="BM123" s="159" t="s">
        <v>714</v>
      </c>
    </row>
    <row r="124" spans="1:65" s="2" customFormat="1" ht="33" customHeight="1" x14ac:dyDescent="0.2">
      <c r="A124" s="29"/>
      <c r="B124" s="147"/>
      <c r="C124" s="148" t="s">
        <v>133</v>
      </c>
      <c r="D124" s="148" t="s">
        <v>129</v>
      </c>
      <c r="E124" s="149" t="s">
        <v>715</v>
      </c>
      <c r="F124" s="150" t="s">
        <v>716</v>
      </c>
      <c r="G124" s="151" t="s">
        <v>190</v>
      </c>
      <c r="H124" s="152">
        <v>1</v>
      </c>
      <c r="I124" s="153"/>
      <c r="J124" s="152">
        <f t="shared" si="0"/>
        <v>0</v>
      </c>
      <c r="K124" s="154"/>
      <c r="L124" s="30"/>
      <c r="M124" s="155" t="s">
        <v>1</v>
      </c>
      <c r="N124" s="156" t="s">
        <v>40</v>
      </c>
      <c r="O124" s="58"/>
      <c r="P124" s="157">
        <f t="shared" si="1"/>
        <v>0</v>
      </c>
      <c r="Q124" s="157">
        <v>0</v>
      </c>
      <c r="R124" s="157">
        <f t="shared" si="2"/>
        <v>0</v>
      </c>
      <c r="S124" s="157">
        <v>0</v>
      </c>
      <c r="T124" s="158">
        <f t="shared" si="3"/>
        <v>0</v>
      </c>
      <c r="U124" s="29"/>
      <c r="V124" s="29"/>
      <c r="W124" s="29"/>
      <c r="X124" s="29"/>
      <c r="Y124" s="29"/>
      <c r="Z124" s="29"/>
      <c r="AA124" s="29"/>
      <c r="AB124" s="29"/>
      <c r="AC124" s="29"/>
      <c r="AD124" s="29"/>
      <c r="AE124" s="29"/>
      <c r="AR124" s="159" t="s">
        <v>192</v>
      </c>
      <c r="AT124" s="159" t="s">
        <v>129</v>
      </c>
      <c r="AU124" s="159" t="s">
        <v>134</v>
      </c>
      <c r="AY124" s="14" t="s">
        <v>126</v>
      </c>
      <c r="BE124" s="160">
        <f t="shared" si="4"/>
        <v>0</v>
      </c>
      <c r="BF124" s="160">
        <f t="shared" si="5"/>
        <v>0</v>
      </c>
      <c r="BG124" s="160">
        <f t="shared" si="6"/>
        <v>0</v>
      </c>
      <c r="BH124" s="160">
        <f t="shared" si="7"/>
        <v>0</v>
      </c>
      <c r="BI124" s="160">
        <f t="shared" si="8"/>
        <v>0</v>
      </c>
      <c r="BJ124" s="14" t="s">
        <v>134</v>
      </c>
      <c r="BK124" s="161">
        <f t="shared" si="9"/>
        <v>0</v>
      </c>
      <c r="BL124" s="14" t="s">
        <v>192</v>
      </c>
      <c r="BM124" s="159" t="s">
        <v>717</v>
      </c>
    </row>
    <row r="125" spans="1:65" s="2" customFormat="1" ht="37.9" customHeight="1" x14ac:dyDescent="0.2">
      <c r="A125" s="29"/>
      <c r="B125" s="147"/>
      <c r="C125" s="162" t="s">
        <v>146</v>
      </c>
      <c r="D125" s="162" t="s">
        <v>240</v>
      </c>
      <c r="E125" s="163" t="s">
        <v>718</v>
      </c>
      <c r="F125" s="164" t="s">
        <v>719</v>
      </c>
      <c r="G125" s="165" t="s">
        <v>190</v>
      </c>
      <c r="H125" s="166">
        <v>1</v>
      </c>
      <c r="I125" s="167"/>
      <c r="J125" s="166">
        <f t="shared" si="0"/>
        <v>0</v>
      </c>
      <c r="K125" s="168"/>
      <c r="L125" s="169"/>
      <c r="M125" s="170" t="s">
        <v>1</v>
      </c>
      <c r="N125" s="171" t="s">
        <v>40</v>
      </c>
      <c r="O125" s="58"/>
      <c r="P125" s="157">
        <f t="shared" si="1"/>
        <v>0</v>
      </c>
      <c r="Q125" s="157">
        <v>2.6099999999999999E-3</v>
      </c>
      <c r="R125" s="157">
        <f t="shared" si="2"/>
        <v>2.6099999999999999E-3</v>
      </c>
      <c r="S125" s="157">
        <v>0</v>
      </c>
      <c r="T125" s="158">
        <f t="shared" si="3"/>
        <v>0</v>
      </c>
      <c r="U125" s="29"/>
      <c r="V125" s="29"/>
      <c r="W125" s="29"/>
      <c r="X125" s="29"/>
      <c r="Y125" s="29"/>
      <c r="Z125" s="29"/>
      <c r="AA125" s="29"/>
      <c r="AB125" s="29"/>
      <c r="AC125" s="29"/>
      <c r="AD125" s="29"/>
      <c r="AE125" s="29"/>
      <c r="AR125" s="159" t="s">
        <v>264</v>
      </c>
      <c r="AT125" s="159" t="s">
        <v>240</v>
      </c>
      <c r="AU125" s="159" t="s">
        <v>134</v>
      </c>
      <c r="AY125" s="14" t="s">
        <v>126</v>
      </c>
      <c r="BE125" s="160">
        <f t="shared" si="4"/>
        <v>0</v>
      </c>
      <c r="BF125" s="160">
        <f t="shared" si="5"/>
        <v>0</v>
      </c>
      <c r="BG125" s="160">
        <f t="shared" si="6"/>
        <v>0</v>
      </c>
      <c r="BH125" s="160">
        <f t="shared" si="7"/>
        <v>0</v>
      </c>
      <c r="BI125" s="160">
        <f t="shared" si="8"/>
        <v>0</v>
      </c>
      <c r="BJ125" s="14" t="s">
        <v>134</v>
      </c>
      <c r="BK125" s="161">
        <f t="shared" si="9"/>
        <v>0</v>
      </c>
      <c r="BL125" s="14" t="s">
        <v>192</v>
      </c>
      <c r="BM125" s="159" t="s">
        <v>720</v>
      </c>
    </row>
    <row r="126" spans="1:65" s="2" customFormat="1" ht="24.2" customHeight="1" x14ac:dyDescent="0.2">
      <c r="A126" s="29"/>
      <c r="B126" s="147"/>
      <c r="C126" s="148" t="s">
        <v>127</v>
      </c>
      <c r="D126" s="148" t="s">
        <v>129</v>
      </c>
      <c r="E126" s="149" t="s">
        <v>721</v>
      </c>
      <c r="F126" s="150" t="s">
        <v>722</v>
      </c>
      <c r="G126" s="151" t="s">
        <v>579</v>
      </c>
      <c r="H126" s="153"/>
      <c r="I126" s="153"/>
      <c r="J126" s="152">
        <f t="shared" si="0"/>
        <v>0</v>
      </c>
      <c r="K126" s="154"/>
      <c r="L126" s="30"/>
      <c r="M126" s="172" t="s">
        <v>1</v>
      </c>
      <c r="N126" s="173" t="s">
        <v>40</v>
      </c>
      <c r="O126" s="174"/>
      <c r="P126" s="175">
        <f t="shared" si="1"/>
        <v>0</v>
      </c>
      <c r="Q126" s="175">
        <v>0</v>
      </c>
      <c r="R126" s="175">
        <f t="shared" si="2"/>
        <v>0</v>
      </c>
      <c r="S126" s="175">
        <v>0</v>
      </c>
      <c r="T126" s="176">
        <f t="shared" si="3"/>
        <v>0</v>
      </c>
      <c r="U126" s="29"/>
      <c r="V126" s="29"/>
      <c r="W126" s="29"/>
      <c r="X126" s="29"/>
      <c r="Y126" s="29"/>
      <c r="Z126" s="29"/>
      <c r="AA126" s="29"/>
      <c r="AB126" s="29"/>
      <c r="AC126" s="29"/>
      <c r="AD126" s="29"/>
      <c r="AE126" s="29"/>
      <c r="AR126" s="159" t="s">
        <v>192</v>
      </c>
      <c r="AT126" s="159" t="s">
        <v>129</v>
      </c>
      <c r="AU126" s="159" t="s">
        <v>134</v>
      </c>
      <c r="AY126" s="14" t="s">
        <v>126</v>
      </c>
      <c r="BE126" s="160">
        <f t="shared" si="4"/>
        <v>0</v>
      </c>
      <c r="BF126" s="160">
        <f t="shared" si="5"/>
        <v>0</v>
      </c>
      <c r="BG126" s="160">
        <f t="shared" si="6"/>
        <v>0</v>
      </c>
      <c r="BH126" s="160">
        <f t="shared" si="7"/>
        <v>0</v>
      </c>
      <c r="BI126" s="160">
        <f t="shared" si="8"/>
        <v>0</v>
      </c>
      <c r="BJ126" s="14" t="s">
        <v>134</v>
      </c>
      <c r="BK126" s="161">
        <f t="shared" si="9"/>
        <v>0</v>
      </c>
      <c r="BL126" s="14" t="s">
        <v>192</v>
      </c>
      <c r="BM126" s="159" t="s">
        <v>723</v>
      </c>
    </row>
    <row r="127" spans="1:65" s="2" customFormat="1" ht="6.95" customHeight="1" x14ac:dyDescent="0.2">
      <c r="A127" s="29"/>
      <c r="B127" s="47"/>
      <c r="C127" s="48"/>
      <c r="D127" s="48"/>
      <c r="E127" s="48"/>
      <c r="F127" s="48"/>
      <c r="G127" s="48"/>
      <c r="H127" s="48"/>
      <c r="I127" s="48"/>
      <c r="J127" s="48"/>
      <c r="K127" s="48"/>
      <c r="L127" s="30"/>
      <c r="M127" s="29"/>
      <c r="O127" s="29"/>
      <c r="P127" s="29"/>
      <c r="Q127" s="29"/>
      <c r="R127" s="29"/>
      <c r="S127" s="29"/>
      <c r="T127" s="29"/>
      <c r="U127" s="29"/>
      <c r="V127" s="29"/>
      <c r="W127" s="29"/>
      <c r="X127" s="29"/>
      <c r="Y127" s="29"/>
      <c r="Z127" s="29"/>
      <c r="AA127" s="29"/>
      <c r="AB127" s="29"/>
      <c r="AC127" s="29"/>
      <c r="AD127" s="29"/>
      <c r="AE127" s="29"/>
    </row>
  </sheetData>
  <autoFilter ref="C117:K126"/>
  <mergeCells count="9">
    <mergeCell ref="E87:H87"/>
    <mergeCell ref="E108:H108"/>
    <mergeCell ref="E110:H110"/>
    <mergeCell ref="L2:V2"/>
    <mergeCell ref="E7:H7"/>
    <mergeCell ref="E9:H9"/>
    <mergeCell ref="E18:H18"/>
    <mergeCell ref="E27:H27"/>
    <mergeCell ref="E85:H8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Pracovné hárky</vt:lpstr>
      </vt:variant>
      <vt:variant>
        <vt:i4>3</vt:i4>
      </vt:variant>
      <vt:variant>
        <vt:lpstr>Pomenované rozsahy</vt:lpstr>
      </vt:variant>
      <vt:variant>
        <vt:i4>6</vt:i4>
      </vt:variant>
    </vt:vector>
  </HeadingPairs>
  <TitlesOfParts>
    <vt:vector size="9" baseType="lpstr">
      <vt:lpstr>Rekapitulácia stavby</vt:lpstr>
      <vt:lpstr>01 - Oprávnené náklady </vt:lpstr>
      <vt:lpstr>02 - Neoprávnené náklady </vt:lpstr>
      <vt:lpstr>'01 - Oprávnené náklady '!Názvy_tlače</vt:lpstr>
      <vt:lpstr>'02 - Neoprávnené náklady '!Názvy_tlače</vt:lpstr>
      <vt:lpstr>'Rekapitulácia stavby'!Názvy_tlače</vt:lpstr>
      <vt:lpstr>'01 - Oprávnené náklady '!Oblasť_tlače</vt:lpstr>
      <vt:lpstr>'02 - Neoprávnené náklady '!Oblasť_tlače</vt:lpstr>
      <vt:lpstr>'Rekapitulácia stavby'!Oblasť_tlače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DESKTOP-SD9UK27\HP</dc:creator>
  <cp:lastModifiedBy>Ing. Jozef Ferjo</cp:lastModifiedBy>
  <dcterms:created xsi:type="dcterms:W3CDTF">2022-06-12T05:33:07Z</dcterms:created>
  <dcterms:modified xsi:type="dcterms:W3CDTF">2022-08-30T09:17:58Z</dcterms:modified>
</cp:coreProperties>
</file>